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05"/>
  </bookViews>
  <sheets>
    <sheet name="план" sheetId="1" r:id="rId1"/>
    <sheet name="финансирование" sheetId="2" state="hidden" r:id="rId2"/>
  </sheets>
  <definedNames>
    <definedName name="_xlnm.Print_Area" localSheetId="0">план!$A$1:$K$236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9" i="1" l="1"/>
  <c r="C130" i="1"/>
  <c r="E132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C80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F84" i="1"/>
  <c r="F83" i="1"/>
  <c r="F82" i="1"/>
  <c r="F81" i="1"/>
  <c r="E158" i="1"/>
  <c r="G158" i="1" s="1"/>
  <c r="E159" i="1"/>
  <c r="G159" i="1" s="1"/>
  <c r="E154" i="1"/>
  <c r="G154" i="1" s="1"/>
  <c r="E157" i="1"/>
  <c r="G157" i="1" s="1"/>
  <c r="E155" i="1"/>
  <c r="G155" i="1" s="1"/>
  <c r="E156" i="1"/>
  <c r="G156" i="1" s="1"/>
  <c r="F147" i="1"/>
  <c r="F146" i="1"/>
  <c r="C133" i="1" l="1"/>
  <c r="F153" i="1"/>
  <c r="F152" i="1"/>
  <c r="F151" i="1"/>
  <c r="F150" i="1"/>
  <c r="F149" i="1"/>
  <c r="F148" i="1"/>
  <c r="F145" i="1"/>
  <c r="F144" i="1"/>
  <c r="F143" i="1"/>
  <c r="L227" i="1"/>
  <c r="F168" i="1"/>
  <c r="F170" i="1"/>
  <c r="E230" i="1"/>
  <c r="F142" i="1" l="1"/>
  <c r="F141" i="1"/>
  <c r="F140" i="1"/>
  <c r="F139" i="1"/>
  <c r="F138" i="1"/>
  <c r="F137" i="1"/>
  <c r="F136" i="1"/>
  <c r="F135" i="1"/>
  <c r="E134" i="1"/>
  <c r="E160" i="1" s="1"/>
  <c r="F134" i="1" l="1"/>
  <c r="E119" i="1" l="1"/>
  <c r="E232" i="1"/>
  <c r="H160" i="1"/>
  <c r="I160" i="1" l="1"/>
  <c r="H230" i="1"/>
  <c r="G230" i="1"/>
  <c r="F230" i="1"/>
  <c r="F126" i="1"/>
  <c r="G126" i="1"/>
  <c r="L230" i="1" l="1"/>
  <c r="L231" i="1" s="1"/>
  <c r="M234" i="1" s="1"/>
  <c r="G49" i="1"/>
  <c r="G57" i="1"/>
  <c r="G58" i="1"/>
  <c r="G59" i="1"/>
  <c r="G55" i="1"/>
  <c r="G56" i="1"/>
  <c r="I66" i="1"/>
  <c r="I67" i="1"/>
  <c r="I68" i="1"/>
  <c r="I69" i="1"/>
  <c r="I70" i="1"/>
  <c r="I71" i="1"/>
  <c r="I72" i="1"/>
  <c r="I73" i="1"/>
  <c r="I64" i="1"/>
  <c r="I65" i="1"/>
  <c r="G43" i="1"/>
  <c r="G42" i="1"/>
  <c r="G45" i="1"/>
  <c r="G44" i="1"/>
  <c r="G62" i="1" l="1"/>
  <c r="G50" i="1"/>
  <c r="G41" i="1"/>
  <c r="H19" i="1"/>
  <c r="H18" i="1"/>
  <c r="H20" i="1"/>
  <c r="G39" i="1" l="1"/>
  <c r="G38" i="1"/>
  <c r="G51" i="1"/>
  <c r="E52" i="1"/>
  <c r="G35" i="1"/>
  <c r="G36" i="1"/>
  <c r="G37" i="1"/>
  <c r="G40" i="1"/>
  <c r="G34" i="1"/>
  <c r="H26" i="1"/>
  <c r="H27" i="1"/>
  <c r="H28" i="1"/>
  <c r="H29" i="1"/>
  <c r="H30" i="1"/>
  <c r="H31" i="1"/>
  <c r="H25" i="1"/>
  <c r="G52" i="1" l="1"/>
  <c r="I126" i="1"/>
  <c r="E126" i="1"/>
  <c r="E62" i="1"/>
  <c r="H126" i="1"/>
  <c r="E32" i="1" l="1"/>
  <c r="E76" i="1" l="1"/>
  <c r="E120" i="1" s="1"/>
  <c r="E234" i="1" s="1"/>
  <c r="K62" i="1"/>
  <c r="F160" i="1" l="1"/>
  <c r="G160" i="1"/>
  <c r="F119" i="1"/>
  <c r="G119" i="1"/>
  <c r="H119" i="1"/>
  <c r="I119" i="1"/>
  <c r="F76" i="1"/>
  <c r="G76" i="1"/>
  <c r="H76" i="1"/>
  <c r="I76" i="1"/>
  <c r="F62" i="1"/>
  <c r="H62" i="1"/>
  <c r="I62" i="1"/>
  <c r="F52" i="1"/>
  <c r="H52" i="1"/>
  <c r="I52" i="1"/>
  <c r="F32" i="1"/>
  <c r="G32" i="1"/>
  <c r="H32" i="1"/>
  <c r="I32" i="1"/>
  <c r="G120" i="1" l="1"/>
  <c r="I120" i="1"/>
  <c r="F120" i="1"/>
  <c r="H120" i="1"/>
</calcChain>
</file>

<file path=xl/sharedStrings.xml><?xml version="1.0" encoding="utf-8"?>
<sst xmlns="http://schemas.openxmlformats.org/spreadsheetml/2006/main" count="670" uniqueCount="272">
  <si>
    <t>виды работ</t>
  </si>
  <si>
    <t>адрес проведения работ</t>
  </si>
  <si>
    <t>ед. измерения</t>
  </si>
  <si>
    <t>1.1. система центрального отопления</t>
  </si>
  <si>
    <t>замена трубопроводов</t>
  </si>
  <si>
    <t>ремонт, замена, установка насосов</t>
  </si>
  <si>
    <t>замена запорной арматуры от ф50 мм</t>
  </si>
  <si>
    <t>восстановление отопления МОП</t>
  </si>
  <si>
    <t>м.п.</t>
  </si>
  <si>
    <t>шт</t>
  </si>
  <si>
    <t>ремонт, замена теплообменников</t>
  </si>
  <si>
    <t>ИТОГО по системе отопления, руб.</t>
  </si>
  <si>
    <t>ИТОГО по системе горячего водоснабжения, руб.</t>
  </si>
  <si>
    <t>ИТОГО по системе холодного водоснабжения, руб.</t>
  </si>
  <si>
    <t>1.4. система водоотведения</t>
  </si>
  <si>
    <t>замена выпусков в колодец</t>
  </si>
  <si>
    <t>ИТОГО по системе водоотведения, руб.</t>
  </si>
  <si>
    <t>замена наружных систем водоотведения</t>
  </si>
  <si>
    <t>замена, установка манометров, термометров</t>
  </si>
  <si>
    <t>ИТОГО по КИП, руб</t>
  </si>
  <si>
    <t>2.1. ремонт оголовков дымовых и вентиляционных каналов</t>
  </si>
  <si>
    <t>2.2.установка, замена, ремонт поддонов, зонтов над шахтой</t>
  </si>
  <si>
    <t>ИТОГО по разделу" инженерные системы", руб.</t>
  </si>
  <si>
    <t xml:space="preserve">ИТОГО по разделу "система вентиляции", руб. </t>
  </si>
  <si>
    <t>ИТОГО по разделу "Электроснабжение", руб</t>
  </si>
  <si>
    <t>м2</t>
  </si>
  <si>
    <t>4.4. ремонт, окраска цоколя</t>
  </si>
  <si>
    <t>4.5. ремонт балконов</t>
  </si>
  <si>
    <t>4.6. ремонт крылец входов в подъезд</t>
  </si>
  <si>
    <t>4.7. ремонт отмостки</t>
  </si>
  <si>
    <t>3.2. ремонт этажных щитков</t>
  </si>
  <si>
    <t>УТВЕРЖДАЮ</t>
  </si>
  <si>
    <t>исполнитель работ (предприятие ЖКХ/ подрядная организация)</t>
  </si>
  <si>
    <t>примечания</t>
  </si>
  <si>
    <r>
      <t>РАЗДЕЛ 1. инженерные системы</t>
    </r>
    <r>
      <rPr>
        <b/>
        <sz val="12"/>
        <color rgb="FFFF0000"/>
        <rFont val="Times New Roman"/>
        <family val="1"/>
        <charset val="204"/>
      </rPr>
      <t xml:space="preserve"> 2-3 кв.</t>
    </r>
  </si>
  <si>
    <r>
      <t>1.2. система горячего водоснабжения</t>
    </r>
    <r>
      <rPr>
        <b/>
        <sz val="12"/>
        <color rgb="FFFF0000"/>
        <rFont val="Times New Roman"/>
        <family val="1"/>
        <charset val="204"/>
      </rPr>
      <t xml:space="preserve"> 1-4 кв.</t>
    </r>
  </si>
  <si>
    <r>
      <t xml:space="preserve">1.3. система хододного водоснабжения </t>
    </r>
    <r>
      <rPr>
        <b/>
        <sz val="12"/>
        <color rgb="FFFF0000"/>
        <rFont val="Times New Roman"/>
        <family val="1"/>
        <charset val="204"/>
      </rPr>
      <t>1-4 кв.</t>
    </r>
  </si>
  <si>
    <r>
      <t xml:space="preserve">1.5. контрольно-измерительные приборы </t>
    </r>
    <r>
      <rPr>
        <b/>
        <sz val="12"/>
        <color rgb="FFFF0000"/>
        <rFont val="Times New Roman"/>
        <family val="1"/>
        <charset val="204"/>
      </rPr>
      <t>2кв</t>
    </r>
  </si>
  <si>
    <r>
      <t xml:space="preserve">РАЗДЕЛ 2. "Система вентиляции" </t>
    </r>
    <r>
      <rPr>
        <b/>
        <sz val="12"/>
        <color rgb="FFFF0000"/>
        <rFont val="Times New Roman"/>
        <family val="1"/>
        <charset val="204"/>
      </rPr>
      <t>2-3 кв</t>
    </r>
  </si>
  <si>
    <r>
      <t>3.3. ремонт электрощитовых</t>
    </r>
    <r>
      <rPr>
        <b/>
        <sz val="12"/>
        <color rgb="FFFF0000"/>
        <rFont val="Times New Roman"/>
        <family val="1"/>
        <charset val="204"/>
      </rPr>
      <t xml:space="preserve"> 1-3 кв.</t>
    </r>
  </si>
  <si>
    <r>
      <t xml:space="preserve">РАЗДЕЛ 3 "Электроснабжение" </t>
    </r>
    <r>
      <rPr>
        <b/>
        <sz val="12"/>
        <color rgb="FFFF0000"/>
        <rFont val="Times New Roman"/>
        <family val="1"/>
        <charset val="204"/>
      </rPr>
      <t>1-4 кв.</t>
    </r>
  </si>
  <si>
    <r>
      <t xml:space="preserve">РАЗДЕЛ 4 "Конструктивные элементы" </t>
    </r>
    <r>
      <rPr>
        <b/>
        <sz val="12"/>
        <color rgb="FFFF0000"/>
        <rFont val="Times New Roman"/>
        <family val="1"/>
        <charset val="204"/>
      </rPr>
      <t>1-4 кв.</t>
    </r>
  </si>
  <si>
    <t>1 кв.</t>
  </si>
  <si>
    <t>2 кв.</t>
  </si>
  <si>
    <t>3 кв.</t>
  </si>
  <si>
    <t>4 кв.</t>
  </si>
  <si>
    <t>кол-во</t>
  </si>
  <si>
    <t>приложение 1.1 к письму от 17.11.2023</t>
  </si>
  <si>
    <t xml:space="preserve"> стоимость, руб. всего</t>
  </si>
  <si>
    <t>в том числе по кварталам, руб.</t>
  </si>
  <si>
    <t xml:space="preserve">№ п/п </t>
  </si>
  <si>
    <t xml:space="preserve">Наименование региона </t>
  </si>
  <si>
    <t>Обслуживаемая площадь, тыс.м.кв.</t>
  </si>
  <si>
    <t xml:space="preserve">Потребность, руб. </t>
  </si>
  <si>
    <t>Распределено, руб.</t>
  </si>
  <si>
    <t>недостаток</t>
  </si>
  <si>
    <t>Березинский район</t>
  </si>
  <si>
    <t>Борисовский район</t>
  </si>
  <si>
    <t>Вилейский район</t>
  </si>
  <si>
    <t>Воложинский район</t>
  </si>
  <si>
    <t>4.1</t>
  </si>
  <si>
    <t>Воложинский район "Дожинки-2024"</t>
  </si>
  <si>
    <t>Дзержинский район</t>
  </si>
  <si>
    <t>Клецкий район</t>
  </si>
  <si>
    <t>Копыльский район</t>
  </si>
  <si>
    <t>Крупский район</t>
  </si>
  <si>
    <t>Логойский район</t>
  </si>
  <si>
    <t>Любанский район</t>
  </si>
  <si>
    <t>Минский район</t>
  </si>
  <si>
    <t>Молодечненский район</t>
  </si>
  <si>
    <t>Мядельский район</t>
  </si>
  <si>
    <t>Несвижский район</t>
  </si>
  <si>
    <t>Пуховичский район</t>
  </si>
  <si>
    <t>Слуцкий район</t>
  </si>
  <si>
    <t>Смолевичский район</t>
  </si>
  <si>
    <t>Солигорский район</t>
  </si>
  <si>
    <t>Стародорожский район</t>
  </si>
  <si>
    <t xml:space="preserve">Столбцовский район </t>
  </si>
  <si>
    <t>Узденский район</t>
  </si>
  <si>
    <t>Червенский район</t>
  </si>
  <si>
    <t>г.Жодино</t>
  </si>
  <si>
    <t>Распределено по регионам</t>
  </si>
  <si>
    <t>приложение 1.2 к письму от 20.11.2023</t>
  </si>
  <si>
    <t>Распределение средств на текущий ремонт жилищного фонда на 2024 год.</t>
  </si>
  <si>
    <t>Утепление труб</t>
  </si>
  <si>
    <t xml:space="preserve"> </t>
  </si>
  <si>
    <t>установка счётчиков ГВС</t>
  </si>
  <si>
    <t xml:space="preserve">         </t>
  </si>
  <si>
    <t>3.1. замена оборудования ВРУ и РУ</t>
  </si>
  <si>
    <t xml:space="preserve">Содержание ГП "Служба заказчика ЖКУ Солигорского района" </t>
  </si>
  <si>
    <t>замена трубопроводов противопожарные стояки</t>
  </si>
  <si>
    <t>замена трубопроводов розлива холодной воды</t>
  </si>
  <si>
    <t>установка и замена теплосчётчиков</t>
  </si>
  <si>
    <t xml:space="preserve">4.1. ремонт кровли </t>
  </si>
  <si>
    <t>4.3. ремонт дождеприёмных желобов</t>
  </si>
  <si>
    <t>м/п</t>
  </si>
  <si>
    <t>Проектно-изыскательские работы</t>
  </si>
  <si>
    <t>КУП "Служба заказчика жилищно-коммунальных услуг Солигорского района"</t>
  </si>
  <si>
    <t>установка САР (замена)</t>
  </si>
  <si>
    <t>ИТОГО по разделу "Конструктивные элементы"</t>
  </si>
  <si>
    <t>ИТОГО по району</t>
  </si>
  <si>
    <t>ПРОЧИЕ РАБОТЫ</t>
  </si>
  <si>
    <t>2.3. устройство противодымной системы</t>
  </si>
  <si>
    <t>Заместитель директора</t>
  </si>
  <si>
    <t>________________ А.В.Протапович</t>
  </si>
  <si>
    <t>План текущего ремонта жилищного фонда в 2025 году по Солигорскому району</t>
  </si>
  <si>
    <t>ул.Ленина 40</t>
  </si>
  <si>
    <t>ул.Набережная 13</t>
  </si>
  <si>
    <t>пр-д. Парковый 5</t>
  </si>
  <si>
    <t>ул.Парковая 15</t>
  </si>
  <si>
    <t>ул.Коржа 5, г.п.Старобин</t>
  </si>
  <si>
    <t>ул.Советская 39, г.п.Старобин</t>
  </si>
  <si>
    <t>Б.Шахтёров 2</t>
  </si>
  <si>
    <t>Б.Шахтёров 12</t>
  </si>
  <si>
    <t>пр.Мира 12А</t>
  </si>
  <si>
    <t>ул.Железнодорожная 24</t>
  </si>
  <si>
    <t>ул.К.Заслонова 79</t>
  </si>
  <si>
    <t>ул.К.Заслонова 97</t>
  </si>
  <si>
    <t>ул.К.Заслонова 54</t>
  </si>
  <si>
    <t>ул.Козлова 38</t>
  </si>
  <si>
    <t>ул.Набережная 4</t>
  </si>
  <si>
    <t>ул.Набережная 16</t>
  </si>
  <si>
    <t>ул.Набережная 25</t>
  </si>
  <si>
    <t>ул.Октябрьская 25</t>
  </si>
  <si>
    <t>ул.Октябрьская 31</t>
  </si>
  <si>
    <t>ул.Октябрьская 34</t>
  </si>
  <si>
    <t>ул.Строителей 31</t>
  </si>
  <si>
    <t xml:space="preserve">ул.Судиловского 4 </t>
  </si>
  <si>
    <t>ул.Школьна 8,аг.Долгое</t>
  </si>
  <si>
    <t>ул.Советская 29В, г.п.Красная Слобода</t>
  </si>
  <si>
    <t>ул.Советская 30, г.п.Красная Слобода</t>
  </si>
  <si>
    <t>ул.Советская 31А, г.п.Красная Слобода</t>
  </si>
  <si>
    <t>ул.Набережная 7</t>
  </si>
  <si>
    <t>ул.К.Заслонова 32</t>
  </si>
  <si>
    <t>ул.К.Заслонова 67</t>
  </si>
  <si>
    <t>ул.Ленина 1Б, под.2</t>
  </si>
  <si>
    <t>ул.Ленина 43, под.1</t>
  </si>
  <si>
    <t>ул.Ленина 49</t>
  </si>
  <si>
    <t>ул.Набережная 27, под.1</t>
  </si>
  <si>
    <t>по результатом торгов</t>
  </si>
  <si>
    <t>Генеральный директор</t>
  </si>
  <si>
    <t>ГО "ЖКХ Минской области"</t>
  </si>
  <si>
    <t>СОГЛАСОВАНО:</t>
  </si>
  <si>
    <t>4.2.2. ремонт стен фасада</t>
  </si>
  <si>
    <t>4.2.1. ремонт стыков стеновых панелей</t>
  </si>
  <si>
    <t>ул.Набережная 14</t>
  </si>
  <si>
    <t>ул.Ленина 35</t>
  </si>
  <si>
    <t>ЖКХ "Комплекс"</t>
  </si>
  <si>
    <t>ул.Октябрьская 87</t>
  </si>
  <si>
    <t>ул.Молодёжная 3</t>
  </si>
  <si>
    <t>лифтсервис, проч.год</t>
  </si>
  <si>
    <t>ул.Набережная,8</t>
  </si>
  <si>
    <t>ул.Набережная,2</t>
  </si>
  <si>
    <t>ул.Парковая ,14</t>
  </si>
  <si>
    <t>б.Шахтеров,3</t>
  </si>
  <si>
    <t xml:space="preserve">ул.Ленина,55 </t>
  </si>
  <si>
    <t>ул.Набережная,14</t>
  </si>
  <si>
    <t>ул.Школьная,22 аг.Долгое</t>
  </si>
  <si>
    <t xml:space="preserve">пр.Мира,13А </t>
  </si>
  <si>
    <t xml:space="preserve">пр.Мира,11А </t>
  </si>
  <si>
    <t>пр.Мира,13А</t>
  </si>
  <si>
    <t>пр.Мира,3</t>
  </si>
  <si>
    <t xml:space="preserve">ул.К.Заслонова,67 </t>
  </si>
  <si>
    <t>ул.К.Заслонова,65</t>
  </si>
  <si>
    <t>ул.Богомолова,24</t>
  </si>
  <si>
    <t>пр.Парковый, 5</t>
  </si>
  <si>
    <t>ул.Коржа,68 аг.Гоцк</t>
  </si>
  <si>
    <t>ул.Коржа,51 аг.Гоцк</t>
  </si>
  <si>
    <t>ул.Молодежная 6, г.п.Старобин</t>
  </si>
  <si>
    <t xml:space="preserve">пр.Мира,15А </t>
  </si>
  <si>
    <t>пр.Мира,11</t>
  </si>
  <si>
    <t>ул.Козлова,10</t>
  </si>
  <si>
    <t>ул.Ленина 43</t>
  </si>
  <si>
    <t>ул.Ленина 59</t>
  </si>
  <si>
    <t>ул.Ленина, 49</t>
  </si>
  <si>
    <t>ул.Ленина, 59</t>
  </si>
  <si>
    <t>ул.К.Заслонова,79</t>
  </si>
  <si>
    <t>ул.Вишнёвая, 10 г.п.Старобин</t>
  </si>
  <si>
    <t>ул.Молодежная,5 г.п.Старобин</t>
  </si>
  <si>
    <t>ул.Коржа,7 г.п.Старобин</t>
  </si>
  <si>
    <t>ул.Строителей,51</t>
  </si>
  <si>
    <t>ул.Строителей,29</t>
  </si>
  <si>
    <t>ул.М.Горького,1</t>
  </si>
  <si>
    <t>ул.Юбилейная 4, аг.Величковичи</t>
  </si>
  <si>
    <t>______________Ю.В.Кукашук</t>
  </si>
  <si>
    <t>ул.Ленина 17, аг.Величковичи</t>
  </si>
  <si>
    <t>ул.Наруцкого 3</t>
  </si>
  <si>
    <t>ул.Майская 28, г.п. Старобин</t>
  </si>
  <si>
    <t>ул.Майская 30, г.п. Старобин</t>
  </si>
  <si>
    <t>ул.Ленина 36, под.3,6</t>
  </si>
  <si>
    <t>м3</t>
  </si>
  <si>
    <t>ул.Кольцевая 3, аг.Новополесский</t>
  </si>
  <si>
    <t>ул.Кольцевая 14, аг.Новополесский</t>
  </si>
  <si>
    <t>ул.К.Заслонова 53</t>
  </si>
  <si>
    <t>ул.Кольцевая 2А, аг.Новополесский</t>
  </si>
  <si>
    <t>3.4. замена индукционных счётчиков</t>
  </si>
  <si>
    <t>3.5. ремонт АПС и ПДЗ</t>
  </si>
  <si>
    <t>4.8.ремонт фундаментов</t>
  </si>
  <si>
    <t>4.9. ремонт входных групп</t>
  </si>
  <si>
    <t>4.10. замена слуховых окон в техподпольях, техэтажах, подвальных и чердачных помещениях</t>
  </si>
  <si>
    <t>4.11.ремонт плиты перекрытия подвала</t>
  </si>
  <si>
    <t>4.12. ремонт, устройство пандусов на крыльцах</t>
  </si>
  <si>
    <t>3.6.замена светильников на светодиодные</t>
  </si>
  <si>
    <t>Оснащение САД</t>
  </si>
  <si>
    <t>Т.В.Новицкая</t>
  </si>
  <si>
    <t>ул. М.Горького, 1</t>
  </si>
  <si>
    <t>ул. М.Горького, 7</t>
  </si>
  <si>
    <t>ул. М.Горького, 11</t>
  </si>
  <si>
    <t>ул. М.Горького, 15</t>
  </si>
  <si>
    <t>ул. М.Горького, 19</t>
  </si>
  <si>
    <t>ул. М.Горького, 21А</t>
  </si>
  <si>
    <t>ул. К.Заслонова, 2</t>
  </si>
  <si>
    <t>ул. К.Заслонова, 8</t>
  </si>
  <si>
    <t>ул. К.Заслонова, 18А</t>
  </si>
  <si>
    <t>ул. Козлова, 2</t>
  </si>
  <si>
    <t>ул. Козлова, 12</t>
  </si>
  <si>
    <t>ул. Козлова, 12А</t>
  </si>
  <si>
    <t>ул. Козлова, 24</t>
  </si>
  <si>
    <t>ул. Л.Комсомола, 6</t>
  </si>
  <si>
    <t>ул. Л.Комсомола, 23</t>
  </si>
  <si>
    <t>ул. Л.Комсомола, 24</t>
  </si>
  <si>
    <t>ул. Л.Комсомола, 28</t>
  </si>
  <si>
    <t>ул. Л.Комсомола, 29</t>
  </si>
  <si>
    <t>ул. Л.Комсомола, 30</t>
  </si>
  <si>
    <t>ул. Северная, 3А</t>
  </si>
  <si>
    <t>ул. Северная, 5Б</t>
  </si>
  <si>
    <t>ул. Северная, 21</t>
  </si>
  <si>
    <t>ул. Строителей, 10Б</t>
  </si>
  <si>
    <t>ул. Строителей, 10В</t>
  </si>
  <si>
    <t>ул. Железнодорожная, 16</t>
  </si>
  <si>
    <t>ул. Ленина, 13А</t>
  </si>
  <si>
    <t>ул. Козлова, 30</t>
  </si>
  <si>
    <t>ул. Козлова, 34</t>
  </si>
  <si>
    <t>ул. Козлова, 40</t>
  </si>
  <si>
    <t>ул. Козлова, 46</t>
  </si>
  <si>
    <t>ул. Козлова, 46А</t>
  </si>
  <si>
    <t>ул. Л.Комсомола, 74</t>
  </si>
  <si>
    <t>ул. Л.Комсомола, 76</t>
  </si>
  <si>
    <t>ул. Б.Шахтеров, 12</t>
  </si>
  <si>
    <t>ул. Ленина, 36</t>
  </si>
  <si>
    <t>ул. Набережная, 25</t>
  </si>
  <si>
    <t>ул. К.Заслонова, 52Б</t>
  </si>
  <si>
    <t>ул. К.Заслонова, 93</t>
  </si>
  <si>
    <t xml:space="preserve"> ___  __________________ ___ г.</t>
  </si>
  <si>
    <t>___  __________________ ___ г.</t>
  </si>
  <si>
    <t xml:space="preserve">Председатель </t>
  </si>
  <si>
    <t>Солигорского районного                                                              исполнительного комитета</t>
  </si>
  <si>
    <t>________________ А.М.Лодыга</t>
  </si>
  <si>
    <t>ул.Богомолова 22</t>
  </si>
  <si>
    <t>ул.Богомолова 8</t>
  </si>
  <si>
    <t>ул.Богомолова 2</t>
  </si>
  <si>
    <t>пр.Мира 28</t>
  </si>
  <si>
    <t>пр.Мира 20а</t>
  </si>
  <si>
    <t>пр.Мира 12а</t>
  </si>
  <si>
    <t>пр.Мира 13</t>
  </si>
  <si>
    <t>ул.Наруцкого 1</t>
  </si>
  <si>
    <t>ул.Ленина 42</t>
  </si>
  <si>
    <t>ул. Б.Шахтеров, 8</t>
  </si>
  <si>
    <t>ул.К.Заслонова 65</t>
  </si>
  <si>
    <t>ул.Советская 37, г.п.Красная Слобода</t>
  </si>
  <si>
    <t>ул.Советская 39Б, г.п.Красная Слобода</t>
  </si>
  <si>
    <t>ул.Советская 65а, г.п.Красная Слобода</t>
  </si>
  <si>
    <t>ул.Советская 8, г.п.Красная Слобода</t>
  </si>
  <si>
    <t>ул.Вирича 2, г.п.Красная Слобода</t>
  </si>
  <si>
    <t>ул.Вирича 1, г.п.Красная Слобода</t>
  </si>
  <si>
    <t>ул.Ленина 31</t>
  </si>
  <si>
    <t>ул.Козлова 32 а</t>
  </si>
  <si>
    <t>ул.Ленина, 35</t>
  </si>
  <si>
    <t>ул.Ленина, 43</t>
  </si>
  <si>
    <t>ул.Ленина, 55</t>
  </si>
  <si>
    <t>ул.Ленина,31</t>
  </si>
  <si>
    <t>ул.Козлова,32а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</si>
</sst>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5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46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0" xfId="0" applyFont="1" applyBorder="1" applyAlignment="1">
      <alignment wrapText="1"/>
    </xf>
    <xf numFmtId="0" fontId="0" fillId="0" borderId="1" xfId="0" applyBorder="1"/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1" fillId="0" borderId="0" xfId="0" applyFont="1"/>
    <xf numFmtId="0" fontId="8" fillId="0" borderId="0" xfId="0" applyFont="1"/>
    <xf numFmtId="2" fontId="1" fillId="0" borderId="0" xfId="0" applyNumberFormat="1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wrapText="1"/>
    </xf>
    <xf numFmtId="0" fontId="10" fillId="0" borderId="0" xfId="0" applyFont="1" applyAlignment="1">
      <alignment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top" wrapText="1"/>
    </xf>
    <xf numFmtId="0" fontId="11" fillId="0" borderId="0" xfId="0" applyFont="1"/>
    <xf numFmtId="4" fontId="1" fillId="0" borderId="1" xfId="0" applyNumberFormat="1" applyFont="1" applyBorder="1" applyAlignment="1">
      <alignment wrapText="1"/>
    </xf>
    <xf numFmtId="4" fontId="1" fillId="0" borderId="5" xfId="0" applyNumberFormat="1" applyFont="1" applyBorder="1" applyAlignment="1">
      <alignment wrapText="1"/>
    </xf>
    <xf numFmtId="4" fontId="2" fillId="0" borderId="11" xfId="0" applyNumberFormat="1" applyFont="1" applyBorder="1" applyAlignment="1">
      <alignment wrapText="1"/>
    </xf>
    <xf numFmtId="4" fontId="2" fillId="0" borderId="18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5" xfId="0" applyNumberFormat="1" applyFont="1" applyBorder="1" applyAlignment="1">
      <alignment wrapText="1"/>
    </xf>
    <xf numFmtId="4" fontId="2" fillId="0" borderId="17" xfId="0" applyNumberFormat="1" applyFont="1" applyBorder="1" applyAlignment="1">
      <alignment wrapText="1"/>
    </xf>
    <xf numFmtId="4" fontId="0" fillId="0" borderId="0" xfId="0" applyNumberFormat="1"/>
    <xf numFmtId="4" fontId="1" fillId="0" borderId="0" xfId="0" applyNumberFormat="1" applyFont="1" applyBorder="1" applyAlignment="1">
      <alignment wrapText="1"/>
    </xf>
    <xf numFmtId="0" fontId="12" fillId="0" borderId="0" xfId="0" applyFont="1"/>
    <xf numFmtId="4" fontId="12" fillId="0" borderId="0" xfId="0" applyNumberFormat="1" applyFont="1"/>
    <xf numFmtId="0" fontId="12" fillId="2" borderId="0" xfId="0" applyFont="1" applyFill="1"/>
    <xf numFmtId="2" fontId="12" fillId="2" borderId="0" xfId="0" applyNumberFormat="1" applyFont="1" applyFill="1"/>
    <xf numFmtId="0" fontId="10" fillId="0" borderId="1" xfId="0" applyFont="1" applyFill="1" applyBorder="1" applyAlignment="1">
      <alignment wrapText="1"/>
    </xf>
    <xf numFmtId="4" fontId="10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4" fontId="1" fillId="0" borderId="1" xfId="0" applyNumberFormat="1" applyFont="1" applyFill="1" applyBorder="1" applyAlignment="1">
      <alignment wrapText="1"/>
    </xf>
    <xf numFmtId="4" fontId="2" fillId="0" borderId="11" xfId="0" applyNumberFormat="1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2" fontId="1" fillId="0" borderId="5" xfId="0" applyNumberFormat="1" applyFont="1" applyBorder="1" applyAlignment="1">
      <alignment wrapText="1"/>
    </xf>
    <xf numFmtId="0" fontId="1" fillId="0" borderId="18" xfId="0" applyFont="1" applyFill="1" applyBorder="1" applyAlignment="1">
      <alignment wrapText="1"/>
    </xf>
    <xf numFmtId="0" fontId="1" fillId="0" borderId="19" xfId="0" applyFont="1" applyFill="1" applyBorder="1" applyAlignment="1">
      <alignment wrapText="1"/>
    </xf>
    <xf numFmtId="2" fontId="1" fillId="0" borderId="23" xfId="0" applyNumberFormat="1" applyFont="1" applyBorder="1" applyAlignment="1">
      <alignment wrapText="1"/>
    </xf>
    <xf numFmtId="4" fontId="0" fillId="0" borderId="0" xfId="0" applyNumberFormat="1" applyBorder="1"/>
    <xf numFmtId="4" fontId="1" fillId="0" borderId="0" xfId="0" applyNumberFormat="1" applyFont="1" applyAlignment="1">
      <alignment wrapText="1"/>
    </xf>
    <xf numFmtId="0" fontId="1" fillId="0" borderId="1" xfId="0" applyFont="1" applyBorder="1" applyAlignment="1"/>
    <xf numFmtId="0" fontId="1" fillId="0" borderId="22" xfId="0" applyFont="1" applyBorder="1" applyAlignment="1">
      <alignment vertical="top" wrapText="1"/>
    </xf>
    <xf numFmtId="0" fontId="1" fillId="0" borderId="2" xfId="0" applyFont="1" applyBorder="1" applyAlignment="1">
      <alignment wrapText="1"/>
    </xf>
    <xf numFmtId="4" fontId="1" fillId="0" borderId="4" xfId="0" applyNumberFormat="1" applyFont="1" applyBorder="1" applyAlignment="1">
      <alignment wrapText="1"/>
    </xf>
    <xf numFmtId="0" fontId="1" fillId="0" borderId="6" xfId="0" applyFont="1" applyFill="1" applyBorder="1" applyAlignment="1">
      <alignment wrapText="1"/>
    </xf>
    <xf numFmtId="4" fontId="1" fillId="0" borderId="6" xfId="0" applyNumberFormat="1" applyFont="1" applyFill="1" applyBorder="1" applyAlignment="1">
      <alignment wrapText="1"/>
    </xf>
    <xf numFmtId="0" fontId="1" fillId="0" borderId="1" xfId="0" applyFont="1" applyFill="1" applyBorder="1" applyAlignment="1"/>
    <xf numFmtId="4" fontId="2" fillId="0" borderId="0" xfId="0" applyNumberFormat="1" applyFont="1" applyBorder="1" applyAlignment="1">
      <alignment wrapText="1"/>
    </xf>
    <xf numFmtId="4" fontId="2" fillId="0" borderId="25" xfId="0" applyNumberFormat="1" applyFont="1" applyBorder="1" applyAlignment="1">
      <alignment wrapText="1"/>
    </xf>
    <xf numFmtId="0" fontId="1" fillId="0" borderId="1" xfId="0" applyFont="1" applyFill="1" applyBorder="1" applyAlignment="1">
      <alignment horizontal="right" wrapText="1"/>
    </xf>
    <xf numFmtId="0" fontId="0" fillId="0" borderId="0" xfId="0" applyFill="1"/>
    <xf numFmtId="0" fontId="1" fillId="0" borderId="24" xfId="0" applyFont="1" applyFill="1" applyBorder="1" applyAlignment="1">
      <alignment horizontal="right" wrapText="1"/>
    </xf>
    <xf numFmtId="0" fontId="1" fillId="0" borderId="7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4" fontId="1" fillId="0" borderId="5" xfId="0" applyNumberFormat="1" applyFont="1" applyFill="1" applyBorder="1" applyAlignment="1">
      <alignment wrapText="1"/>
    </xf>
    <xf numFmtId="4" fontId="0" fillId="0" borderId="0" xfId="0" applyNumberFormat="1" applyFill="1"/>
    <xf numFmtId="0" fontId="1" fillId="0" borderId="5" xfId="0" applyFont="1" applyFill="1" applyBorder="1" applyAlignment="1">
      <alignment horizontal="right" wrapText="1"/>
    </xf>
    <xf numFmtId="0" fontId="1" fillId="0" borderId="26" xfId="0" applyFont="1" applyFill="1" applyBorder="1" applyAlignment="1">
      <alignment wrapText="1"/>
    </xf>
    <xf numFmtId="4" fontId="10" fillId="0" borderId="5" xfId="0" applyNumberFormat="1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2" fontId="1" fillId="0" borderId="12" xfId="0" applyNumberFormat="1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1" fillId="0" borderId="17" xfId="0" applyFont="1" applyBorder="1" applyAlignment="1">
      <alignment wrapText="1"/>
    </xf>
    <xf numFmtId="4" fontId="1" fillId="0" borderId="18" xfId="0" applyNumberFormat="1" applyFont="1" applyBorder="1" applyAlignment="1">
      <alignment wrapText="1"/>
    </xf>
    <xf numFmtId="4" fontId="2" fillId="0" borderId="10" xfId="0" applyNumberFormat="1" applyFont="1" applyBorder="1" applyAlignment="1">
      <alignment wrapText="1"/>
    </xf>
    <xf numFmtId="4" fontId="1" fillId="0" borderId="6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10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3" borderId="1" xfId="0" applyFont="1" applyFill="1" applyBorder="1" applyAlignment="1">
      <alignment wrapText="1"/>
    </xf>
    <xf numFmtId="4" fontId="1" fillId="3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2" fillId="0" borderId="27" xfId="0" applyFont="1" applyBorder="1" applyAlignment="1">
      <alignment horizontal="left" wrapText="1"/>
    </xf>
    <xf numFmtId="1" fontId="10" fillId="0" borderId="1" xfId="0" applyNumberFormat="1" applyFont="1" applyBorder="1" applyAlignment="1">
      <alignment horizontal="left"/>
    </xf>
    <xf numFmtId="1" fontId="10" fillId="0" borderId="1" xfId="0" applyNumberFormat="1" applyFont="1" applyBorder="1" applyAlignment="1">
      <alignment horizontal="left" vertical="center"/>
    </xf>
    <xf numFmtId="1" fontId="10" fillId="0" borderId="1" xfId="0" applyNumberFormat="1" applyFont="1" applyBorder="1"/>
    <xf numFmtId="4" fontId="12" fillId="2" borderId="0" xfId="0" applyNumberFormat="1" applyFont="1" applyFill="1"/>
    <xf numFmtId="0" fontId="1" fillId="3" borderId="5" xfId="0" applyFont="1" applyFill="1" applyBorder="1" applyAlignment="1">
      <alignment wrapText="1"/>
    </xf>
    <xf numFmtId="4" fontId="1" fillId="3" borderId="5" xfId="0" applyNumberFormat="1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3" borderId="1" xfId="0" applyFont="1" applyFill="1" applyBorder="1" applyAlignment="1"/>
    <xf numFmtId="0" fontId="5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2" fillId="0" borderId="8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2" fillId="0" borderId="10" xfId="0" applyFont="1" applyBorder="1" applyAlignment="1">
      <alignment horizontal="right" wrapText="1"/>
    </xf>
    <xf numFmtId="0" fontId="2" fillId="0" borderId="13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2" fillId="0" borderId="20" xfId="0" applyFont="1" applyBorder="1" applyAlignment="1">
      <alignment horizontal="right" wrapText="1"/>
    </xf>
    <xf numFmtId="0" fontId="2" fillId="0" borderId="21" xfId="0" applyFont="1" applyBorder="1" applyAlignment="1">
      <alignment horizontal="right" wrapText="1"/>
    </xf>
    <xf numFmtId="0" fontId="2" fillId="0" borderId="22" xfId="0" applyFont="1" applyBorder="1" applyAlignment="1">
      <alignment horizontal="right" wrapText="1"/>
    </xf>
    <xf numFmtId="0" fontId="2" fillId="0" borderId="8" xfId="0" applyFont="1" applyFill="1" applyBorder="1" applyAlignment="1">
      <alignment horizontal="right" wrapText="1"/>
    </xf>
    <xf numFmtId="0" fontId="2" fillId="0" borderId="9" xfId="0" applyFont="1" applyFill="1" applyBorder="1" applyAlignment="1">
      <alignment horizontal="right" wrapText="1"/>
    </xf>
    <xf numFmtId="0" fontId="1" fillId="0" borderId="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3"/>
  <sheetViews>
    <sheetView tabSelected="1" view="pageBreakPreview" topLeftCell="A3" zoomScaleNormal="100" zoomScaleSheetLayoutView="100" workbookViewId="0">
      <selection activeCell="A12" sqref="A12:K12"/>
    </sheetView>
  </sheetViews>
  <sheetFormatPr defaultRowHeight="15.75" x14ac:dyDescent="0.25"/>
  <cols>
    <col min="1" max="1" width="48.42578125" style="2" customWidth="1"/>
    <col min="2" max="2" width="30.85546875" style="2" customWidth="1"/>
    <col min="3" max="3" width="9.42578125" style="2" customWidth="1"/>
    <col min="4" max="4" width="9.140625" style="2" customWidth="1"/>
    <col min="5" max="5" width="14.7109375" style="2" customWidth="1"/>
    <col min="6" max="6" width="11.140625" style="2" customWidth="1"/>
    <col min="7" max="7" width="11.7109375" style="2" customWidth="1"/>
    <col min="8" max="8" width="11" style="2" customWidth="1"/>
    <col min="9" max="9" width="11.42578125" style="2" customWidth="1"/>
    <col min="10" max="10" width="24.7109375" style="2" customWidth="1"/>
    <col min="11" max="11" width="18.7109375" style="2" customWidth="1"/>
    <col min="12" max="12" width="12.5703125" bestFit="1" customWidth="1"/>
    <col min="13" max="13" width="10.140625" bestFit="1" customWidth="1"/>
    <col min="14" max="14" width="15.85546875" customWidth="1"/>
    <col min="15" max="15" width="10.85546875" customWidth="1"/>
  </cols>
  <sheetData>
    <row r="1" spans="1:11" ht="31.5" hidden="1" x14ac:dyDescent="0.25">
      <c r="J1" s="21" t="s">
        <v>47</v>
      </c>
    </row>
    <row r="2" spans="1:11" ht="8.25" hidden="1" customHeight="1" x14ac:dyDescent="0.25"/>
    <row r="3" spans="1:11" ht="15.75" customHeight="1" x14ac:dyDescent="0.25">
      <c r="A3" s="99" t="s">
        <v>142</v>
      </c>
      <c r="C3" s="117" t="s">
        <v>142</v>
      </c>
      <c r="D3" s="117"/>
      <c r="E3" s="117"/>
      <c r="J3" s="2" t="s">
        <v>31</v>
      </c>
    </row>
    <row r="4" spans="1:11" s="43" customFormat="1" ht="17.25" customHeight="1" x14ac:dyDescent="0.25">
      <c r="A4" s="98" t="s">
        <v>245</v>
      </c>
      <c r="B4" s="40"/>
      <c r="C4" s="118" t="s">
        <v>140</v>
      </c>
      <c r="D4" s="118"/>
      <c r="E4" s="118"/>
      <c r="F4" s="40"/>
      <c r="G4" s="40"/>
      <c r="H4" s="40"/>
      <c r="I4" s="40"/>
      <c r="J4" s="118" t="s">
        <v>103</v>
      </c>
      <c r="K4" s="118"/>
    </row>
    <row r="5" spans="1:11" s="41" customFormat="1" ht="30.75" customHeight="1" x14ac:dyDescent="0.25">
      <c r="A5" s="42" t="s">
        <v>246</v>
      </c>
      <c r="B5" s="2"/>
      <c r="C5" s="119" t="s">
        <v>141</v>
      </c>
      <c r="D5" s="119"/>
      <c r="E5" s="119"/>
      <c r="F5" s="88"/>
      <c r="G5" s="88"/>
      <c r="H5" s="88"/>
      <c r="I5" s="88"/>
      <c r="J5" s="119" t="s">
        <v>97</v>
      </c>
      <c r="K5" s="119"/>
    </row>
    <row r="6" spans="1:11" ht="18" customHeight="1" x14ac:dyDescent="0.25">
      <c r="A6" s="18"/>
      <c r="B6" s="88"/>
      <c r="C6" s="88"/>
      <c r="D6" s="88"/>
      <c r="E6" s="88"/>
    </row>
    <row r="7" spans="1:11" ht="15.75" customHeight="1" x14ac:dyDescent="0.25">
      <c r="A7" s="2" t="s">
        <v>247</v>
      </c>
      <c r="C7" s="120" t="s">
        <v>184</v>
      </c>
      <c r="D7" s="120"/>
      <c r="E7" s="120"/>
      <c r="J7" s="119" t="s">
        <v>104</v>
      </c>
      <c r="K7" s="119"/>
    </row>
    <row r="9" spans="1:11" ht="14.25" customHeight="1" x14ac:dyDescent="0.25">
      <c r="A9" s="62" t="s">
        <v>244</v>
      </c>
      <c r="C9" s="120" t="s">
        <v>243</v>
      </c>
      <c r="D9" s="120"/>
      <c r="E9" s="120"/>
      <c r="J9" s="121" t="s">
        <v>244</v>
      </c>
      <c r="K9" s="121"/>
    </row>
    <row r="10" spans="1:11" ht="9" customHeight="1" x14ac:dyDescent="0.25"/>
    <row r="11" spans="1:11" ht="9" customHeight="1" x14ac:dyDescent="0.25"/>
    <row r="12" spans="1:11" ht="31.5" customHeight="1" x14ac:dyDescent="0.35">
      <c r="A12" s="139" t="s">
        <v>105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</row>
    <row r="14" spans="1:11" ht="31.5" customHeight="1" x14ac:dyDescent="0.25">
      <c r="A14" s="138" t="s">
        <v>0</v>
      </c>
      <c r="B14" s="138" t="s">
        <v>1</v>
      </c>
      <c r="C14" s="138" t="s">
        <v>46</v>
      </c>
      <c r="D14" s="138" t="s">
        <v>2</v>
      </c>
      <c r="E14" s="38" t="s">
        <v>48</v>
      </c>
      <c r="F14" s="135" t="s">
        <v>49</v>
      </c>
      <c r="G14" s="136"/>
      <c r="H14" s="136"/>
      <c r="I14" s="137"/>
      <c r="J14" s="133" t="s">
        <v>32</v>
      </c>
      <c r="K14" s="138" t="s">
        <v>33</v>
      </c>
    </row>
    <row r="15" spans="1:11" x14ac:dyDescent="0.25">
      <c r="A15" s="138"/>
      <c r="B15" s="138"/>
      <c r="C15" s="138"/>
      <c r="D15" s="138"/>
      <c r="E15" s="22"/>
      <c r="F15" s="3" t="s">
        <v>42</v>
      </c>
      <c r="G15" s="3" t="s">
        <v>43</v>
      </c>
      <c r="H15" s="3" t="s">
        <v>44</v>
      </c>
      <c r="I15" s="3" t="s">
        <v>45</v>
      </c>
      <c r="J15" s="134"/>
      <c r="K15" s="138"/>
    </row>
    <row r="16" spans="1:11" x14ac:dyDescent="0.25">
      <c r="A16" s="141" t="s">
        <v>34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43"/>
    </row>
    <row r="17" spans="1:14" x14ac:dyDescent="0.25">
      <c r="A17" s="7" t="s">
        <v>3</v>
      </c>
      <c r="B17" s="7"/>
      <c r="C17" s="7"/>
      <c r="D17" s="7"/>
      <c r="E17" s="7"/>
      <c r="F17" s="7"/>
      <c r="G17" s="7"/>
      <c r="H17" s="7"/>
      <c r="I17" s="19"/>
      <c r="J17" s="7"/>
      <c r="K17" s="7"/>
    </row>
    <row r="18" spans="1:14" ht="17.25" customHeight="1" x14ac:dyDescent="0.25">
      <c r="A18" s="4" t="s">
        <v>4</v>
      </c>
      <c r="B18" s="59" t="s">
        <v>163</v>
      </c>
      <c r="C18" s="59">
        <v>200</v>
      </c>
      <c r="D18" s="59" t="s">
        <v>8</v>
      </c>
      <c r="E18" s="60">
        <v>20000</v>
      </c>
      <c r="F18" s="60"/>
      <c r="G18" s="60"/>
      <c r="H18" s="60">
        <f>E18</f>
        <v>20000</v>
      </c>
      <c r="I18" s="60"/>
      <c r="J18" s="59" t="s">
        <v>147</v>
      </c>
      <c r="K18" s="1"/>
      <c r="N18" s="51"/>
    </row>
    <row r="19" spans="1:14" s="79" customFormat="1" x14ac:dyDescent="0.25">
      <c r="A19" s="78"/>
      <c r="B19" s="59" t="s">
        <v>166</v>
      </c>
      <c r="C19" s="59">
        <v>20</v>
      </c>
      <c r="D19" s="59" t="s">
        <v>8</v>
      </c>
      <c r="E19" s="60">
        <v>2000</v>
      </c>
      <c r="F19" s="60"/>
      <c r="G19" s="60"/>
      <c r="H19" s="60">
        <f>E19</f>
        <v>2000</v>
      </c>
      <c r="I19" s="60"/>
      <c r="J19" s="59" t="s">
        <v>147</v>
      </c>
      <c r="K19" s="59"/>
      <c r="N19" s="84"/>
    </row>
    <row r="20" spans="1:14" s="79" customFormat="1" x14ac:dyDescent="0.25">
      <c r="A20" s="78" t="s">
        <v>5</v>
      </c>
      <c r="B20" s="59" t="s">
        <v>171</v>
      </c>
      <c r="C20" s="59">
        <v>1</v>
      </c>
      <c r="D20" s="59" t="s">
        <v>9</v>
      </c>
      <c r="E20" s="60">
        <v>1700</v>
      </c>
      <c r="F20" s="60"/>
      <c r="G20" s="60"/>
      <c r="H20" s="60">
        <f>E20</f>
        <v>1700</v>
      </c>
      <c r="I20" s="60"/>
      <c r="J20" s="59" t="s">
        <v>147</v>
      </c>
      <c r="K20" s="59"/>
    </row>
    <row r="21" spans="1:14" x14ac:dyDescent="0.25">
      <c r="A21" s="4" t="s">
        <v>6</v>
      </c>
      <c r="B21" s="1"/>
      <c r="C21" s="1"/>
      <c r="D21" s="1"/>
      <c r="E21" s="44"/>
      <c r="F21" s="44"/>
      <c r="G21" s="44"/>
      <c r="H21" s="44"/>
      <c r="I21" s="44"/>
      <c r="J21" s="1"/>
      <c r="K21" s="1"/>
    </row>
    <row r="22" spans="1:14" ht="15" customHeight="1" x14ac:dyDescent="0.25">
      <c r="A22" s="6"/>
      <c r="B22" s="8"/>
      <c r="C22" s="8"/>
      <c r="D22" s="8"/>
      <c r="E22" s="45"/>
      <c r="F22" s="44"/>
      <c r="G22" s="44"/>
      <c r="H22" s="45"/>
      <c r="I22" s="44"/>
      <c r="J22" s="1"/>
      <c r="K22" s="1"/>
    </row>
    <row r="23" spans="1:14" x14ac:dyDescent="0.25">
      <c r="A23" s="6" t="s">
        <v>98</v>
      </c>
      <c r="B23" s="8"/>
      <c r="C23" s="8"/>
      <c r="D23" s="8" t="s">
        <v>9</v>
      </c>
      <c r="E23" s="45"/>
      <c r="F23" s="44"/>
      <c r="G23" s="44"/>
      <c r="H23" s="45"/>
      <c r="I23" s="44"/>
      <c r="J23" s="1"/>
      <c r="K23" s="1"/>
    </row>
    <row r="24" spans="1:14" x14ac:dyDescent="0.25">
      <c r="A24" s="6" t="s">
        <v>7</v>
      </c>
      <c r="B24" s="8"/>
      <c r="C24" s="8"/>
      <c r="D24" s="8"/>
      <c r="E24" s="45"/>
      <c r="F24" s="44"/>
      <c r="G24" s="44"/>
      <c r="H24" s="44"/>
      <c r="I24" s="44"/>
      <c r="J24" s="8"/>
      <c r="K24" s="8"/>
    </row>
    <row r="25" spans="1:14" s="79" customFormat="1" x14ac:dyDescent="0.25">
      <c r="A25" s="85" t="s">
        <v>84</v>
      </c>
      <c r="B25" s="82" t="s">
        <v>151</v>
      </c>
      <c r="C25" s="82">
        <v>50</v>
      </c>
      <c r="D25" s="59" t="s">
        <v>8</v>
      </c>
      <c r="E25" s="83">
        <v>2000</v>
      </c>
      <c r="F25" s="60"/>
      <c r="G25" s="60"/>
      <c r="H25" s="83">
        <f>E25</f>
        <v>2000</v>
      </c>
      <c r="I25" s="60"/>
      <c r="J25" s="59" t="s">
        <v>147</v>
      </c>
      <c r="K25" s="82"/>
    </row>
    <row r="26" spans="1:14" s="79" customFormat="1" x14ac:dyDescent="0.25">
      <c r="A26" s="85"/>
      <c r="B26" s="82" t="s">
        <v>152</v>
      </c>
      <c r="C26" s="82">
        <v>30</v>
      </c>
      <c r="D26" s="59" t="s">
        <v>8</v>
      </c>
      <c r="E26" s="83">
        <v>1200</v>
      </c>
      <c r="F26" s="60"/>
      <c r="G26" s="60"/>
      <c r="H26" s="83">
        <f t="shared" ref="H26:H31" si="0">E26</f>
        <v>1200</v>
      </c>
      <c r="I26" s="60"/>
      <c r="J26" s="59" t="s">
        <v>147</v>
      </c>
      <c r="K26" s="82"/>
    </row>
    <row r="27" spans="1:14" s="79" customFormat="1" x14ac:dyDescent="0.25">
      <c r="A27" s="85"/>
      <c r="B27" s="82" t="s">
        <v>153</v>
      </c>
      <c r="C27" s="82">
        <v>150</v>
      </c>
      <c r="D27" s="59" t="s">
        <v>8</v>
      </c>
      <c r="E27" s="83">
        <v>6000</v>
      </c>
      <c r="F27" s="60"/>
      <c r="G27" s="60"/>
      <c r="H27" s="83">
        <f t="shared" si="0"/>
        <v>6000</v>
      </c>
      <c r="I27" s="60"/>
      <c r="J27" s="59" t="s">
        <v>147</v>
      </c>
      <c r="K27" s="82"/>
    </row>
    <row r="28" spans="1:14" s="79" customFormat="1" x14ac:dyDescent="0.25">
      <c r="A28" s="85"/>
      <c r="B28" s="82" t="s">
        <v>154</v>
      </c>
      <c r="C28" s="82">
        <v>220</v>
      </c>
      <c r="D28" s="59" t="s">
        <v>8</v>
      </c>
      <c r="E28" s="83">
        <v>8800</v>
      </c>
      <c r="F28" s="60"/>
      <c r="G28" s="60"/>
      <c r="H28" s="83">
        <f t="shared" si="0"/>
        <v>8800</v>
      </c>
      <c r="I28" s="60"/>
      <c r="J28" s="59" t="s">
        <v>147</v>
      </c>
      <c r="K28" s="82"/>
    </row>
    <row r="29" spans="1:14" s="79" customFormat="1" x14ac:dyDescent="0.25">
      <c r="A29" s="85"/>
      <c r="B29" s="82" t="s">
        <v>164</v>
      </c>
      <c r="C29" s="82">
        <v>224</v>
      </c>
      <c r="D29" s="59" t="s">
        <v>8</v>
      </c>
      <c r="E29" s="83">
        <v>8960</v>
      </c>
      <c r="F29" s="60"/>
      <c r="G29" s="60"/>
      <c r="H29" s="83">
        <f t="shared" si="0"/>
        <v>8960</v>
      </c>
      <c r="I29" s="60"/>
      <c r="J29" s="59" t="s">
        <v>147</v>
      </c>
      <c r="K29" s="82"/>
    </row>
    <row r="30" spans="1:14" s="79" customFormat="1" x14ac:dyDescent="0.25">
      <c r="A30" s="85"/>
      <c r="B30" s="59" t="s">
        <v>163</v>
      </c>
      <c r="C30" s="59">
        <v>200</v>
      </c>
      <c r="D30" s="59" t="s">
        <v>8</v>
      </c>
      <c r="E30" s="83">
        <v>8000</v>
      </c>
      <c r="F30" s="60"/>
      <c r="G30" s="60"/>
      <c r="H30" s="83">
        <f t="shared" si="0"/>
        <v>8000</v>
      </c>
      <c r="I30" s="60"/>
      <c r="J30" s="59" t="s">
        <v>147</v>
      </c>
      <c r="K30" s="82"/>
    </row>
    <row r="31" spans="1:14" s="79" customFormat="1" ht="16.5" thickBot="1" x14ac:dyDescent="0.3">
      <c r="A31" s="85"/>
      <c r="B31" s="82" t="s">
        <v>148</v>
      </c>
      <c r="C31" s="82">
        <v>300</v>
      </c>
      <c r="D31" s="59" t="s">
        <v>8</v>
      </c>
      <c r="E31" s="83">
        <v>12000</v>
      </c>
      <c r="F31" s="60"/>
      <c r="G31" s="60"/>
      <c r="H31" s="83">
        <f t="shared" si="0"/>
        <v>12000</v>
      </c>
      <c r="I31" s="60"/>
      <c r="J31" s="59" t="s">
        <v>147</v>
      </c>
      <c r="K31" s="82"/>
    </row>
    <row r="32" spans="1:14" ht="16.5" thickBot="1" x14ac:dyDescent="0.3">
      <c r="A32" s="122" t="s">
        <v>11</v>
      </c>
      <c r="B32" s="123"/>
      <c r="C32" s="123"/>
      <c r="D32" s="124"/>
      <c r="E32" s="46">
        <f>SUM(E18:E31)</f>
        <v>70660</v>
      </c>
      <c r="F32" s="46">
        <f>SUM(F18:F31)</f>
        <v>0</v>
      </c>
      <c r="G32" s="46">
        <f>SUM(G18:G31)</f>
        <v>0</v>
      </c>
      <c r="H32" s="46">
        <f>SUM(H18:H31)</f>
        <v>70660</v>
      </c>
      <c r="I32" s="46">
        <f>SUM(I18:I31)</f>
        <v>0</v>
      </c>
      <c r="J32" s="10"/>
      <c r="K32" s="11"/>
    </row>
    <row r="33" spans="1:11" ht="15.75" customHeight="1" x14ac:dyDescent="0.25">
      <c r="A33" s="12" t="s">
        <v>35</v>
      </c>
      <c r="B33" s="9"/>
      <c r="C33" s="9"/>
      <c r="D33" s="9"/>
      <c r="E33" s="9"/>
      <c r="F33" s="9"/>
      <c r="G33" s="9"/>
      <c r="H33" s="9"/>
      <c r="I33" s="20"/>
      <c r="J33" s="9"/>
      <c r="K33" s="9"/>
    </row>
    <row r="34" spans="1:11" s="79" customFormat="1" x14ac:dyDescent="0.25">
      <c r="A34" s="78" t="s">
        <v>4</v>
      </c>
      <c r="B34" s="82" t="s">
        <v>145</v>
      </c>
      <c r="C34" s="59">
        <v>65</v>
      </c>
      <c r="D34" s="59" t="s">
        <v>8</v>
      </c>
      <c r="E34" s="60">
        <v>6500</v>
      </c>
      <c r="F34" s="60"/>
      <c r="G34" s="60">
        <f>E34</f>
        <v>6500</v>
      </c>
      <c r="H34" s="60"/>
      <c r="I34" s="60"/>
      <c r="J34" s="59" t="s">
        <v>147</v>
      </c>
      <c r="K34" s="59"/>
    </row>
    <row r="35" spans="1:11" s="79" customFormat="1" x14ac:dyDescent="0.25">
      <c r="A35" s="78"/>
      <c r="B35" s="82" t="s">
        <v>165</v>
      </c>
      <c r="C35" s="59">
        <v>92</v>
      </c>
      <c r="D35" s="59" t="s">
        <v>8</v>
      </c>
      <c r="E35" s="60">
        <v>9200</v>
      </c>
      <c r="F35" s="60"/>
      <c r="G35" s="60">
        <f t="shared" ref="G35:G45" si="1">E35</f>
        <v>9200</v>
      </c>
      <c r="H35" s="60"/>
      <c r="I35" s="60"/>
      <c r="J35" s="59" t="s">
        <v>147</v>
      </c>
      <c r="K35" s="59"/>
    </row>
    <row r="36" spans="1:11" s="79" customFormat="1" x14ac:dyDescent="0.25">
      <c r="A36" s="78"/>
      <c r="B36" s="82" t="s">
        <v>166</v>
      </c>
      <c r="C36" s="59">
        <v>25</v>
      </c>
      <c r="D36" s="59" t="s">
        <v>8</v>
      </c>
      <c r="E36" s="60">
        <v>2500</v>
      </c>
      <c r="F36" s="60"/>
      <c r="G36" s="60">
        <f t="shared" si="1"/>
        <v>2500</v>
      </c>
      <c r="H36" s="60"/>
      <c r="I36" s="60"/>
      <c r="J36" s="59" t="s">
        <v>147</v>
      </c>
      <c r="K36" s="59"/>
    </row>
    <row r="37" spans="1:11" s="79" customFormat="1" x14ac:dyDescent="0.25">
      <c r="A37" s="78"/>
      <c r="B37" s="82" t="s">
        <v>167</v>
      </c>
      <c r="C37" s="59">
        <v>19</v>
      </c>
      <c r="D37" s="59" t="s">
        <v>8</v>
      </c>
      <c r="E37" s="60">
        <v>1900</v>
      </c>
      <c r="F37" s="60"/>
      <c r="G37" s="60">
        <f t="shared" si="1"/>
        <v>1900</v>
      </c>
      <c r="H37" s="60"/>
      <c r="I37" s="60"/>
      <c r="J37" s="59" t="s">
        <v>147</v>
      </c>
      <c r="K37" s="59"/>
    </row>
    <row r="38" spans="1:11" s="79" customFormat="1" x14ac:dyDescent="0.25">
      <c r="A38" s="78"/>
      <c r="B38" s="82" t="s">
        <v>174</v>
      </c>
      <c r="C38" s="59">
        <v>82</v>
      </c>
      <c r="D38" s="59" t="s">
        <v>8</v>
      </c>
      <c r="E38" s="60">
        <v>8200</v>
      </c>
      <c r="F38" s="60"/>
      <c r="G38" s="60">
        <f t="shared" si="1"/>
        <v>8200</v>
      </c>
      <c r="H38" s="60"/>
      <c r="I38" s="60"/>
      <c r="J38" s="59" t="s">
        <v>147</v>
      </c>
      <c r="K38" s="59"/>
    </row>
    <row r="39" spans="1:11" s="79" customFormat="1" x14ac:dyDescent="0.25">
      <c r="A39" s="78"/>
      <c r="B39" s="82" t="s">
        <v>175</v>
      </c>
      <c r="C39" s="59">
        <v>72</v>
      </c>
      <c r="D39" s="59" t="s">
        <v>8</v>
      </c>
      <c r="E39" s="60">
        <v>8200</v>
      </c>
      <c r="F39" s="60"/>
      <c r="G39" s="60">
        <f t="shared" si="1"/>
        <v>8200</v>
      </c>
      <c r="H39" s="60"/>
      <c r="I39" s="60"/>
      <c r="J39" s="59" t="s">
        <v>147</v>
      </c>
      <c r="K39" s="59"/>
    </row>
    <row r="40" spans="1:11" s="79" customFormat="1" x14ac:dyDescent="0.25">
      <c r="A40" s="78"/>
      <c r="B40" s="82" t="s">
        <v>149</v>
      </c>
      <c r="C40" s="59">
        <v>68</v>
      </c>
      <c r="D40" s="59" t="s">
        <v>8</v>
      </c>
      <c r="E40" s="60">
        <v>6800</v>
      </c>
      <c r="F40" s="60"/>
      <c r="G40" s="60">
        <f t="shared" si="1"/>
        <v>6800</v>
      </c>
      <c r="H40" s="60"/>
      <c r="I40" s="60"/>
      <c r="J40" s="59" t="s">
        <v>147</v>
      </c>
      <c r="K40" s="59"/>
    </row>
    <row r="41" spans="1:11" s="79" customFormat="1" ht="16.5" customHeight="1" x14ac:dyDescent="0.25">
      <c r="A41" s="78" t="s">
        <v>5</v>
      </c>
      <c r="B41" s="59" t="s">
        <v>176</v>
      </c>
      <c r="C41" s="59">
        <v>1</v>
      </c>
      <c r="D41" s="59" t="s">
        <v>9</v>
      </c>
      <c r="E41" s="60">
        <v>1700</v>
      </c>
      <c r="F41" s="60"/>
      <c r="G41" s="60">
        <f t="shared" si="1"/>
        <v>1700</v>
      </c>
      <c r="H41" s="60"/>
      <c r="I41" s="60"/>
      <c r="J41" s="59" t="s">
        <v>147</v>
      </c>
      <c r="K41" s="59"/>
    </row>
    <row r="42" spans="1:11" s="79" customFormat="1" ht="16.5" customHeight="1" x14ac:dyDescent="0.25">
      <c r="A42" s="78"/>
      <c r="B42" s="59" t="s">
        <v>180</v>
      </c>
      <c r="C42" s="59">
        <v>1</v>
      </c>
      <c r="D42" s="59" t="s">
        <v>9</v>
      </c>
      <c r="E42" s="60">
        <v>1700</v>
      </c>
      <c r="F42" s="60"/>
      <c r="G42" s="60">
        <f t="shared" si="1"/>
        <v>1700</v>
      </c>
      <c r="H42" s="60"/>
      <c r="I42" s="60"/>
      <c r="J42" s="59" t="s">
        <v>147</v>
      </c>
      <c r="K42" s="59"/>
    </row>
    <row r="43" spans="1:11" s="79" customFormat="1" ht="16.5" customHeight="1" x14ac:dyDescent="0.25">
      <c r="A43" s="78"/>
      <c r="B43" s="59" t="s">
        <v>181</v>
      </c>
      <c r="C43" s="59">
        <v>1</v>
      </c>
      <c r="D43" s="59" t="s">
        <v>9</v>
      </c>
      <c r="E43" s="60">
        <v>1700</v>
      </c>
      <c r="F43" s="60"/>
      <c r="G43" s="60">
        <f t="shared" si="1"/>
        <v>1700</v>
      </c>
      <c r="H43" s="60"/>
      <c r="I43" s="60"/>
      <c r="J43" s="59" t="s">
        <v>147</v>
      </c>
      <c r="K43" s="59"/>
    </row>
    <row r="44" spans="1:11" s="79" customFormat="1" ht="16.5" customHeight="1" x14ac:dyDescent="0.25">
      <c r="A44" s="78"/>
      <c r="B44" s="59" t="s">
        <v>178</v>
      </c>
      <c r="C44" s="59">
        <v>1</v>
      </c>
      <c r="D44" s="59" t="s">
        <v>9</v>
      </c>
      <c r="E44" s="60">
        <v>1700</v>
      </c>
      <c r="F44" s="60"/>
      <c r="G44" s="60">
        <f t="shared" si="1"/>
        <v>1700</v>
      </c>
      <c r="H44" s="60"/>
      <c r="I44" s="60"/>
      <c r="J44" s="59" t="s">
        <v>147</v>
      </c>
      <c r="K44" s="59"/>
    </row>
    <row r="45" spans="1:11" s="79" customFormat="1" ht="16.5" customHeight="1" x14ac:dyDescent="0.25">
      <c r="A45" s="78"/>
      <c r="B45" s="59" t="s">
        <v>179</v>
      </c>
      <c r="C45" s="59">
        <v>1</v>
      </c>
      <c r="D45" s="59" t="s">
        <v>9</v>
      </c>
      <c r="E45" s="60">
        <v>1700</v>
      </c>
      <c r="F45" s="60"/>
      <c r="G45" s="60">
        <f t="shared" si="1"/>
        <v>1700</v>
      </c>
      <c r="H45" s="60"/>
      <c r="I45" s="60"/>
      <c r="J45" s="59" t="s">
        <v>147</v>
      </c>
      <c r="K45" s="59"/>
    </row>
    <row r="46" spans="1:11" x14ac:dyDescent="0.25">
      <c r="A46" s="4" t="s">
        <v>6</v>
      </c>
      <c r="B46" s="1"/>
      <c r="C46" s="1"/>
      <c r="D46" s="1" t="s">
        <v>9</v>
      </c>
      <c r="E46" s="44"/>
      <c r="F46" s="44"/>
      <c r="G46" s="44"/>
      <c r="H46" s="44"/>
      <c r="I46" s="44"/>
      <c r="J46" s="1"/>
      <c r="K46" s="1"/>
    </row>
    <row r="47" spans="1:11" x14ac:dyDescent="0.25">
      <c r="A47" s="6" t="s">
        <v>86</v>
      </c>
      <c r="B47" s="8"/>
      <c r="C47" s="8"/>
      <c r="D47" s="8" t="s">
        <v>9</v>
      </c>
      <c r="E47" s="44"/>
      <c r="F47" s="45"/>
      <c r="G47" s="44"/>
      <c r="H47" s="45"/>
      <c r="I47" s="45"/>
      <c r="J47" s="8"/>
      <c r="K47" s="8"/>
    </row>
    <row r="48" spans="1:11" x14ac:dyDescent="0.25">
      <c r="A48" s="6" t="s">
        <v>84</v>
      </c>
      <c r="B48" s="8"/>
      <c r="C48" s="8"/>
      <c r="D48" s="8"/>
      <c r="E48" s="45"/>
      <c r="F48" s="45"/>
      <c r="G48" s="45"/>
      <c r="H48" s="45"/>
      <c r="I48" s="45"/>
      <c r="J48" s="1"/>
      <c r="K48" s="8"/>
    </row>
    <row r="49" spans="1:15" x14ac:dyDescent="0.25">
      <c r="A49" s="6" t="s">
        <v>10</v>
      </c>
      <c r="B49" s="82" t="s">
        <v>182</v>
      </c>
      <c r="C49" s="82">
        <v>1</v>
      </c>
      <c r="D49" s="82" t="s">
        <v>9</v>
      </c>
      <c r="E49" s="83">
        <v>7000</v>
      </c>
      <c r="F49" s="83"/>
      <c r="G49" s="83">
        <f>E49</f>
        <v>7000</v>
      </c>
      <c r="H49" s="83"/>
      <c r="I49" s="83"/>
      <c r="J49" s="82" t="s">
        <v>147</v>
      </c>
      <c r="K49" s="1"/>
    </row>
    <row r="50" spans="1:15" s="79" customFormat="1" ht="15.75" customHeight="1" x14ac:dyDescent="0.25">
      <c r="A50" s="85"/>
      <c r="B50" s="82" t="s">
        <v>177</v>
      </c>
      <c r="C50" s="82">
        <v>1</v>
      </c>
      <c r="D50" s="82" t="s">
        <v>9</v>
      </c>
      <c r="E50" s="83">
        <v>7000</v>
      </c>
      <c r="F50" s="83"/>
      <c r="G50" s="83">
        <f>E50</f>
        <v>7000</v>
      </c>
      <c r="H50" s="83"/>
      <c r="I50" s="83"/>
      <c r="J50" s="82" t="s">
        <v>147</v>
      </c>
      <c r="K50" s="86"/>
    </row>
    <row r="51" spans="1:15" s="79" customFormat="1" ht="16.5" customHeight="1" thickBot="1" x14ac:dyDescent="0.3">
      <c r="A51" s="78"/>
      <c r="B51" s="59" t="s">
        <v>168</v>
      </c>
      <c r="C51" s="59">
        <v>1</v>
      </c>
      <c r="D51" s="59" t="s">
        <v>9</v>
      </c>
      <c r="E51" s="60">
        <v>7000</v>
      </c>
      <c r="F51" s="60"/>
      <c r="G51" s="60">
        <f>E51</f>
        <v>7000</v>
      </c>
      <c r="H51" s="60"/>
      <c r="I51" s="60"/>
      <c r="J51" s="82" t="s">
        <v>147</v>
      </c>
      <c r="K51" s="86"/>
    </row>
    <row r="52" spans="1:15" ht="16.5" thickBot="1" x14ac:dyDescent="0.3">
      <c r="A52" s="128" t="s">
        <v>12</v>
      </c>
      <c r="B52" s="129"/>
      <c r="C52" s="129"/>
      <c r="D52" s="130"/>
      <c r="E52" s="47">
        <f>SUM(E34:E51)</f>
        <v>72800</v>
      </c>
      <c r="F52" s="47">
        <f>SUM(F34:F49)</f>
        <v>0</v>
      </c>
      <c r="G52" s="47">
        <f>G51+G50+G49+G45+G44+G43+G42+G41+G40+G39+G38+G37+G36+G35+G34</f>
        <v>72800</v>
      </c>
      <c r="H52" s="47">
        <f>SUM(H34:H49)</f>
        <v>0</v>
      </c>
      <c r="I52" s="47">
        <f>SUM(I34:I49)</f>
        <v>0</v>
      </c>
      <c r="J52" s="15"/>
      <c r="K52" s="11"/>
    </row>
    <row r="53" spans="1:15" ht="16.5" customHeight="1" x14ac:dyDescent="0.25">
      <c r="A53" s="12" t="s">
        <v>36</v>
      </c>
      <c r="B53" s="9"/>
      <c r="C53" s="9"/>
      <c r="D53" s="9"/>
      <c r="E53" s="9"/>
      <c r="F53" s="9"/>
      <c r="G53" s="9"/>
      <c r="H53" s="9"/>
      <c r="I53" s="20"/>
      <c r="J53" s="9"/>
      <c r="K53" s="9"/>
    </row>
    <row r="54" spans="1:15" ht="16.5" customHeight="1" x14ac:dyDescent="0.25">
      <c r="A54" s="4" t="s">
        <v>90</v>
      </c>
      <c r="B54" s="57"/>
      <c r="C54" s="57"/>
      <c r="D54" s="57" t="s">
        <v>8</v>
      </c>
      <c r="E54" s="58"/>
      <c r="F54" s="58"/>
      <c r="G54" s="58"/>
      <c r="H54" s="44"/>
      <c r="I54" s="44"/>
      <c r="J54" s="1"/>
      <c r="K54" s="1"/>
      <c r="L54" s="53"/>
      <c r="M54" s="54"/>
      <c r="N54" s="53"/>
      <c r="O54" s="54"/>
    </row>
    <row r="55" spans="1:15" x14ac:dyDescent="0.25">
      <c r="A55" s="4" t="s">
        <v>91</v>
      </c>
      <c r="B55" s="82" t="s">
        <v>173</v>
      </c>
      <c r="C55" s="59">
        <v>72</v>
      </c>
      <c r="D55" s="59" t="s">
        <v>8</v>
      </c>
      <c r="E55" s="60">
        <v>7200</v>
      </c>
      <c r="F55" s="60"/>
      <c r="G55" s="60">
        <f>E55</f>
        <v>7200</v>
      </c>
      <c r="H55" s="60"/>
      <c r="I55" s="60"/>
      <c r="J55" s="59" t="s">
        <v>147</v>
      </c>
      <c r="K55" s="1"/>
    </row>
    <row r="56" spans="1:15" s="79" customFormat="1" x14ac:dyDescent="0.25">
      <c r="A56" s="78"/>
      <c r="B56" s="82" t="s">
        <v>145</v>
      </c>
      <c r="C56" s="59">
        <v>65</v>
      </c>
      <c r="D56" s="59" t="s">
        <v>8</v>
      </c>
      <c r="E56" s="60">
        <v>6500</v>
      </c>
      <c r="F56" s="60"/>
      <c r="G56" s="60">
        <f>E56</f>
        <v>6500</v>
      </c>
      <c r="H56" s="60"/>
      <c r="I56" s="60"/>
      <c r="J56" s="59" t="s">
        <v>147</v>
      </c>
      <c r="K56" s="59"/>
    </row>
    <row r="57" spans="1:15" s="79" customFormat="1" x14ac:dyDescent="0.25">
      <c r="A57" s="78"/>
      <c r="B57" s="82" t="s">
        <v>120</v>
      </c>
      <c r="C57" s="59">
        <v>30</v>
      </c>
      <c r="D57" s="59" t="s">
        <v>8</v>
      </c>
      <c r="E57" s="60">
        <v>3000</v>
      </c>
      <c r="F57" s="60"/>
      <c r="G57" s="60">
        <f t="shared" ref="G57:G59" si="2">E57</f>
        <v>3000</v>
      </c>
      <c r="H57" s="60"/>
      <c r="I57" s="60"/>
      <c r="J57" s="59" t="s">
        <v>147</v>
      </c>
      <c r="K57" s="59"/>
    </row>
    <row r="58" spans="1:15" s="79" customFormat="1" x14ac:dyDescent="0.25">
      <c r="A58" s="78"/>
      <c r="B58" s="82" t="s">
        <v>172</v>
      </c>
      <c r="C58" s="59">
        <v>82</v>
      </c>
      <c r="D58" s="59" t="s">
        <v>8</v>
      </c>
      <c r="E58" s="60">
        <v>8200</v>
      </c>
      <c r="F58" s="60"/>
      <c r="G58" s="60">
        <f t="shared" si="2"/>
        <v>8200</v>
      </c>
      <c r="H58" s="60"/>
      <c r="I58" s="60"/>
      <c r="J58" s="59" t="s">
        <v>147</v>
      </c>
      <c r="K58" s="59"/>
    </row>
    <row r="59" spans="1:15" s="79" customFormat="1" x14ac:dyDescent="0.25">
      <c r="A59" s="78"/>
      <c r="B59" s="82" t="s">
        <v>146</v>
      </c>
      <c r="C59" s="59">
        <v>82</v>
      </c>
      <c r="D59" s="59" t="s">
        <v>8</v>
      </c>
      <c r="E59" s="60">
        <v>8200</v>
      </c>
      <c r="F59" s="60"/>
      <c r="G59" s="60">
        <f t="shared" si="2"/>
        <v>8200</v>
      </c>
      <c r="H59" s="60"/>
      <c r="I59" s="60"/>
      <c r="J59" s="59" t="s">
        <v>147</v>
      </c>
      <c r="K59" s="59"/>
    </row>
    <row r="60" spans="1:15" x14ac:dyDescent="0.25">
      <c r="A60" s="4" t="s">
        <v>5</v>
      </c>
      <c r="B60" s="1"/>
      <c r="C60" s="1"/>
      <c r="D60" s="1" t="s">
        <v>9</v>
      </c>
      <c r="E60" s="44"/>
      <c r="F60" s="44"/>
      <c r="G60" s="44"/>
      <c r="H60" s="44"/>
      <c r="I60" s="44"/>
      <c r="J60" s="1"/>
      <c r="K60" s="35"/>
    </row>
    <row r="61" spans="1:15" ht="16.5" thickBot="1" x14ac:dyDescent="0.3">
      <c r="A61" s="6" t="s">
        <v>6</v>
      </c>
      <c r="B61" s="8"/>
      <c r="C61" s="8"/>
      <c r="D61" s="8" t="s">
        <v>9</v>
      </c>
      <c r="E61" s="45"/>
      <c r="F61" s="45"/>
      <c r="G61" s="45"/>
      <c r="H61" s="45"/>
      <c r="I61" s="45"/>
      <c r="J61" s="1"/>
      <c r="K61" s="36"/>
    </row>
    <row r="62" spans="1:15" ht="15.75" customHeight="1" thickBot="1" x14ac:dyDescent="0.3">
      <c r="A62" s="122" t="s">
        <v>13</v>
      </c>
      <c r="B62" s="123"/>
      <c r="C62" s="123"/>
      <c r="D62" s="124"/>
      <c r="E62" s="46">
        <f>SUM(E54:E61)</f>
        <v>33100</v>
      </c>
      <c r="F62" s="46">
        <f>SUM(F54:F61)</f>
        <v>0</v>
      </c>
      <c r="G62" s="46">
        <f>SUM(G54:G61)</f>
        <v>33100</v>
      </c>
      <c r="H62" s="46">
        <f>SUM(H54:H61)</f>
        <v>0</v>
      </c>
      <c r="I62" s="46">
        <f>SUM(I54:I61)</f>
        <v>0</v>
      </c>
      <c r="J62" s="10"/>
      <c r="K62" s="37">
        <f>E62-SUM(K54:K61)</f>
        <v>33100</v>
      </c>
    </row>
    <row r="63" spans="1:15" x14ac:dyDescent="0.25">
      <c r="A63" s="12" t="s">
        <v>14</v>
      </c>
      <c r="B63" s="9"/>
      <c r="C63" s="9"/>
      <c r="D63" s="9"/>
      <c r="E63" s="9"/>
      <c r="F63" s="9"/>
      <c r="G63" s="9"/>
      <c r="H63" s="9"/>
      <c r="I63" s="20"/>
      <c r="J63" s="9"/>
      <c r="K63" s="9"/>
    </row>
    <row r="64" spans="1:15" x14ac:dyDescent="0.25">
      <c r="A64" s="4" t="s">
        <v>4</v>
      </c>
      <c r="B64" s="59" t="s">
        <v>162</v>
      </c>
      <c r="C64" s="59">
        <v>44.5</v>
      </c>
      <c r="D64" s="59" t="s">
        <v>8</v>
      </c>
      <c r="E64" s="60">
        <v>4700</v>
      </c>
      <c r="F64" s="60"/>
      <c r="G64" s="60"/>
      <c r="H64" s="60"/>
      <c r="I64" s="60">
        <f>E64</f>
        <v>4700</v>
      </c>
      <c r="J64" s="59" t="s">
        <v>147</v>
      </c>
      <c r="K64" s="1"/>
    </row>
    <row r="65" spans="1:11" s="79" customFormat="1" ht="18" customHeight="1" x14ac:dyDescent="0.25">
      <c r="A65" s="78"/>
      <c r="B65" s="59" t="s">
        <v>155</v>
      </c>
      <c r="C65" s="59">
        <v>70</v>
      </c>
      <c r="D65" s="59" t="s">
        <v>8</v>
      </c>
      <c r="E65" s="60">
        <v>11133.25</v>
      </c>
      <c r="F65" s="60"/>
      <c r="G65" s="60"/>
      <c r="H65" s="60"/>
      <c r="I65" s="60">
        <f>E65</f>
        <v>11133.25</v>
      </c>
      <c r="J65" s="59" t="s">
        <v>147</v>
      </c>
      <c r="K65" s="59"/>
    </row>
    <row r="66" spans="1:11" s="79" customFormat="1" ht="18" customHeight="1" x14ac:dyDescent="0.25">
      <c r="A66" s="78"/>
      <c r="B66" s="59" t="s">
        <v>156</v>
      </c>
      <c r="C66" s="59">
        <v>60</v>
      </c>
      <c r="D66" s="59" t="s">
        <v>8</v>
      </c>
      <c r="E66" s="60">
        <v>6300</v>
      </c>
      <c r="F66" s="60"/>
      <c r="G66" s="60"/>
      <c r="H66" s="60"/>
      <c r="I66" s="60">
        <f t="shared" ref="I66:I73" si="3">E66</f>
        <v>6300</v>
      </c>
      <c r="J66" s="59" t="s">
        <v>147</v>
      </c>
      <c r="K66" s="59"/>
    </row>
    <row r="67" spans="1:11" s="79" customFormat="1" ht="18" customHeight="1" x14ac:dyDescent="0.25">
      <c r="A67" s="78"/>
      <c r="B67" s="59" t="s">
        <v>157</v>
      </c>
      <c r="C67" s="59">
        <v>18</v>
      </c>
      <c r="D67" s="59" t="s">
        <v>8</v>
      </c>
      <c r="E67" s="60">
        <v>1900</v>
      </c>
      <c r="F67" s="60"/>
      <c r="G67" s="60"/>
      <c r="H67" s="60"/>
      <c r="I67" s="60">
        <f t="shared" si="3"/>
        <v>1900</v>
      </c>
      <c r="J67" s="59" t="s">
        <v>147</v>
      </c>
      <c r="K67" s="59"/>
    </row>
    <row r="68" spans="1:11" s="79" customFormat="1" ht="18" customHeight="1" x14ac:dyDescent="0.25">
      <c r="A68" s="78"/>
      <c r="B68" s="59" t="s">
        <v>169</v>
      </c>
      <c r="C68" s="59">
        <v>45</v>
      </c>
      <c r="D68" s="59" t="s">
        <v>8</v>
      </c>
      <c r="E68" s="60">
        <v>4800</v>
      </c>
      <c r="F68" s="60"/>
      <c r="G68" s="60"/>
      <c r="H68" s="60"/>
      <c r="I68" s="60">
        <f t="shared" si="3"/>
        <v>4800</v>
      </c>
      <c r="J68" s="59" t="s">
        <v>147</v>
      </c>
      <c r="K68" s="59"/>
    </row>
    <row r="69" spans="1:11" s="79" customFormat="1" ht="18" customHeight="1" x14ac:dyDescent="0.25">
      <c r="A69" s="78"/>
      <c r="B69" s="59" t="s">
        <v>158</v>
      </c>
      <c r="C69" s="59">
        <v>34</v>
      </c>
      <c r="D69" s="59" t="s">
        <v>8</v>
      </c>
      <c r="E69" s="60">
        <v>3500</v>
      </c>
      <c r="F69" s="60"/>
      <c r="G69" s="60"/>
      <c r="H69" s="60"/>
      <c r="I69" s="60">
        <f t="shared" si="3"/>
        <v>3500</v>
      </c>
      <c r="J69" s="59" t="s">
        <v>147</v>
      </c>
      <c r="K69" s="59"/>
    </row>
    <row r="70" spans="1:11" s="79" customFormat="1" ht="18" customHeight="1" x14ac:dyDescent="0.25">
      <c r="A70" s="78"/>
      <c r="B70" s="59" t="s">
        <v>160</v>
      </c>
      <c r="C70" s="59">
        <v>48</v>
      </c>
      <c r="D70" s="59" t="s">
        <v>8</v>
      </c>
      <c r="E70" s="60">
        <v>5100</v>
      </c>
      <c r="F70" s="60"/>
      <c r="G70" s="60"/>
      <c r="H70" s="60"/>
      <c r="I70" s="60">
        <f t="shared" si="3"/>
        <v>5100</v>
      </c>
      <c r="J70" s="59" t="s">
        <v>147</v>
      </c>
      <c r="K70" s="59"/>
    </row>
    <row r="71" spans="1:11" s="79" customFormat="1" ht="18" customHeight="1" x14ac:dyDescent="0.25">
      <c r="A71" s="78"/>
      <c r="B71" s="59" t="s">
        <v>159</v>
      </c>
      <c r="C71" s="59">
        <v>21</v>
      </c>
      <c r="D71" s="59" t="s">
        <v>8</v>
      </c>
      <c r="E71" s="60">
        <v>2200</v>
      </c>
      <c r="F71" s="60"/>
      <c r="G71" s="60"/>
      <c r="H71" s="60"/>
      <c r="I71" s="60">
        <f t="shared" si="3"/>
        <v>2200</v>
      </c>
      <c r="J71" s="59" t="s">
        <v>147</v>
      </c>
      <c r="K71" s="59"/>
    </row>
    <row r="72" spans="1:11" s="79" customFormat="1" ht="18" customHeight="1" x14ac:dyDescent="0.25">
      <c r="A72" s="78"/>
      <c r="B72" s="59" t="s">
        <v>170</v>
      </c>
      <c r="C72" s="59">
        <v>41</v>
      </c>
      <c r="D72" s="59" t="s">
        <v>8</v>
      </c>
      <c r="E72" s="60">
        <v>4300</v>
      </c>
      <c r="F72" s="60"/>
      <c r="G72" s="60"/>
      <c r="H72" s="60"/>
      <c r="I72" s="60">
        <f t="shared" si="3"/>
        <v>4300</v>
      </c>
      <c r="J72" s="59" t="s">
        <v>147</v>
      </c>
      <c r="K72" s="59"/>
    </row>
    <row r="73" spans="1:11" s="79" customFormat="1" ht="18" customHeight="1" x14ac:dyDescent="0.25">
      <c r="A73" s="78"/>
      <c r="B73" s="59" t="s">
        <v>161</v>
      </c>
      <c r="C73" s="59">
        <v>30</v>
      </c>
      <c r="D73" s="59" t="s">
        <v>8</v>
      </c>
      <c r="E73" s="60">
        <v>3150</v>
      </c>
      <c r="F73" s="60"/>
      <c r="G73" s="60"/>
      <c r="H73" s="60"/>
      <c r="I73" s="60">
        <f t="shared" si="3"/>
        <v>3150</v>
      </c>
      <c r="J73" s="59" t="s">
        <v>147</v>
      </c>
      <c r="K73" s="59"/>
    </row>
    <row r="74" spans="1:11" x14ac:dyDescent="0.25">
      <c r="A74" s="4" t="s">
        <v>15</v>
      </c>
      <c r="B74" s="1"/>
      <c r="C74" s="1"/>
      <c r="D74" s="1" t="s">
        <v>8</v>
      </c>
      <c r="E74" s="44"/>
      <c r="F74" s="44"/>
      <c r="G74" s="44"/>
      <c r="H74" s="44"/>
      <c r="I74" s="48"/>
      <c r="J74" s="1"/>
      <c r="K74" s="1"/>
    </row>
    <row r="75" spans="1:11" ht="16.5" thickBot="1" x14ac:dyDescent="0.3">
      <c r="A75" s="4" t="s">
        <v>17</v>
      </c>
      <c r="B75" s="1"/>
      <c r="C75" s="1"/>
      <c r="D75" s="5" t="s">
        <v>8</v>
      </c>
      <c r="E75" s="44"/>
      <c r="F75" s="44"/>
      <c r="G75" s="44"/>
      <c r="H75" s="44"/>
      <c r="I75" s="44"/>
      <c r="J75" s="1"/>
      <c r="K75" s="1"/>
    </row>
    <row r="76" spans="1:11" ht="16.5" thickBot="1" x14ac:dyDescent="0.3">
      <c r="A76" s="122" t="s">
        <v>16</v>
      </c>
      <c r="B76" s="123"/>
      <c r="C76" s="123"/>
      <c r="D76" s="124"/>
      <c r="E76" s="46">
        <f>SUM(E64:E75)</f>
        <v>47083.25</v>
      </c>
      <c r="F76" s="46">
        <f>SUM(F64:F75)</f>
        <v>0</v>
      </c>
      <c r="G76" s="46">
        <f>SUM(G64:G75)</f>
        <v>0</v>
      </c>
      <c r="H76" s="46">
        <f>SUM(H64:H75)</f>
        <v>0</v>
      </c>
      <c r="I76" s="46">
        <f>SUM(I64:I75)</f>
        <v>47083.25</v>
      </c>
      <c r="J76" s="10"/>
      <c r="K76" s="11"/>
    </row>
    <row r="77" spans="1:11" ht="17.25" customHeight="1" x14ac:dyDescent="0.25">
      <c r="A77" s="12" t="s">
        <v>37</v>
      </c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s="79" customFormat="1" x14ac:dyDescent="0.25">
      <c r="A78" s="78" t="s">
        <v>18</v>
      </c>
      <c r="B78" s="59"/>
      <c r="C78" s="59"/>
      <c r="D78" s="59"/>
      <c r="E78" s="60"/>
      <c r="F78" s="60"/>
      <c r="G78" s="60"/>
      <c r="H78" s="60"/>
      <c r="I78" s="60"/>
      <c r="J78" s="59"/>
      <c r="K78" s="59"/>
    </row>
    <row r="79" spans="1:11" s="79" customFormat="1" ht="16.5" thickBot="1" x14ac:dyDescent="0.3">
      <c r="A79" s="80" t="s">
        <v>92</v>
      </c>
      <c r="B79" s="81"/>
      <c r="C79" s="82"/>
      <c r="D79" s="59"/>
      <c r="E79" s="83"/>
      <c r="F79" s="83"/>
      <c r="G79" s="83"/>
      <c r="H79" s="83"/>
      <c r="I79" s="83"/>
      <c r="J79" s="59"/>
      <c r="K79" s="82"/>
    </row>
    <row r="80" spans="1:11" s="79" customFormat="1" ht="16.5" thickBot="1" x14ac:dyDescent="0.3">
      <c r="A80" s="80" t="s">
        <v>203</v>
      </c>
      <c r="B80" s="106"/>
      <c r="C80" s="103">
        <f>SUM(C81:C118)</f>
        <v>40</v>
      </c>
      <c r="D80" s="59"/>
      <c r="E80" s="83"/>
      <c r="F80" s="83"/>
      <c r="G80" s="83"/>
      <c r="H80" s="83"/>
      <c r="I80" s="83"/>
      <c r="J80" s="59"/>
      <c r="K80" s="82"/>
    </row>
    <row r="81" spans="1:11" s="79" customFormat="1" ht="16.5" thickBot="1" x14ac:dyDescent="0.3">
      <c r="A81" s="80"/>
      <c r="B81" s="106" t="s">
        <v>267</v>
      </c>
      <c r="C81" s="103">
        <v>1</v>
      </c>
      <c r="D81" s="59" t="s">
        <v>9</v>
      </c>
      <c r="E81" s="83">
        <v>1700</v>
      </c>
      <c r="F81" s="83">
        <f>E81</f>
        <v>1700</v>
      </c>
      <c r="G81" s="83"/>
      <c r="H81" s="83"/>
      <c r="I81" s="83"/>
      <c r="J81" s="100" t="s">
        <v>139</v>
      </c>
      <c r="K81" s="82"/>
    </row>
    <row r="82" spans="1:11" s="79" customFormat="1" ht="16.5" thickBot="1" x14ac:dyDescent="0.3">
      <c r="A82" s="80"/>
      <c r="B82" s="106" t="s">
        <v>268</v>
      </c>
      <c r="C82" s="103">
        <v>1</v>
      </c>
      <c r="D82" s="59" t="s">
        <v>9</v>
      </c>
      <c r="E82" s="83">
        <v>1700</v>
      </c>
      <c r="F82" s="83">
        <f t="shared" ref="F82:F84" si="4">E82</f>
        <v>1700</v>
      </c>
      <c r="G82" s="83"/>
      <c r="H82" s="83"/>
      <c r="I82" s="83"/>
      <c r="J82" s="100" t="s">
        <v>139</v>
      </c>
      <c r="K82" s="82"/>
    </row>
    <row r="83" spans="1:11" s="79" customFormat="1" ht="16.5" thickBot="1" x14ac:dyDescent="0.3">
      <c r="A83" s="80"/>
      <c r="B83" s="106" t="s">
        <v>174</v>
      </c>
      <c r="C83" s="103">
        <v>1</v>
      </c>
      <c r="D83" s="59" t="s">
        <v>9</v>
      </c>
      <c r="E83" s="83">
        <v>1700</v>
      </c>
      <c r="F83" s="83">
        <f t="shared" si="4"/>
        <v>1700</v>
      </c>
      <c r="G83" s="83"/>
      <c r="H83" s="83"/>
      <c r="I83" s="83"/>
      <c r="J83" s="100" t="s">
        <v>139</v>
      </c>
      <c r="K83" s="82"/>
    </row>
    <row r="84" spans="1:11" s="79" customFormat="1" ht="16.5" thickBot="1" x14ac:dyDescent="0.3">
      <c r="A84" s="80"/>
      <c r="B84" s="106" t="s">
        <v>269</v>
      </c>
      <c r="C84" s="103">
        <v>1</v>
      </c>
      <c r="D84" s="59" t="s">
        <v>9</v>
      </c>
      <c r="E84" s="83">
        <v>1700</v>
      </c>
      <c r="F84" s="83">
        <f t="shared" si="4"/>
        <v>1700</v>
      </c>
      <c r="G84" s="83"/>
      <c r="H84" s="83"/>
      <c r="I84" s="83"/>
      <c r="J84" s="100" t="s">
        <v>139</v>
      </c>
      <c r="K84" s="82"/>
    </row>
    <row r="85" spans="1:11" s="79" customFormat="1" ht="16.5" thickBot="1" x14ac:dyDescent="0.3">
      <c r="A85" s="80"/>
      <c r="B85" s="106" t="s">
        <v>270</v>
      </c>
      <c r="C85" s="103">
        <v>1</v>
      </c>
      <c r="D85" s="59" t="s">
        <v>9</v>
      </c>
      <c r="E85" s="83">
        <f>G85</f>
        <v>1700</v>
      </c>
      <c r="F85" s="83"/>
      <c r="G85" s="83">
        <v>1700</v>
      </c>
      <c r="H85" s="83"/>
      <c r="I85" s="83"/>
      <c r="J85" s="100" t="s">
        <v>139</v>
      </c>
      <c r="K85" s="82"/>
    </row>
    <row r="86" spans="1:11" s="79" customFormat="1" ht="16.5" thickBot="1" x14ac:dyDescent="0.3">
      <c r="A86" s="80"/>
      <c r="B86" s="106" t="s">
        <v>205</v>
      </c>
      <c r="C86" s="103">
        <v>1</v>
      </c>
      <c r="D86" s="59" t="s">
        <v>9</v>
      </c>
      <c r="E86" s="83">
        <f t="shared" ref="E86:E98" si="5">G86</f>
        <v>1700</v>
      </c>
      <c r="F86" s="83"/>
      <c r="G86" s="83">
        <v>1700</v>
      </c>
      <c r="H86" s="83"/>
      <c r="I86" s="83"/>
      <c r="J86" s="100" t="s">
        <v>139</v>
      </c>
      <c r="K86" s="82"/>
    </row>
    <row r="87" spans="1:11" s="79" customFormat="1" ht="16.5" thickBot="1" x14ac:dyDescent="0.3">
      <c r="A87" s="80"/>
      <c r="B87" s="106" t="s">
        <v>206</v>
      </c>
      <c r="C87" s="103">
        <v>1</v>
      </c>
      <c r="D87" s="59" t="s">
        <v>9</v>
      </c>
      <c r="E87" s="83">
        <f t="shared" si="5"/>
        <v>1700</v>
      </c>
      <c r="F87" s="83"/>
      <c r="G87" s="83">
        <v>1700</v>
      </c>
      <c r="H87" s="83"/>
      <c r="I87" s="83"/>
      <c r="J87" s="100" t="s">
        <v>139</v>
      </c>
      <c r="K87" s="82"/>
    </row>
    <row r="88" spans="1:11" s="79" customFormat="1" ht="16.5" thickBot="1" x14ac:dyDescent="0.3">
      <c r="A88" s="80"/>
      <c r="B88" s="106" t="s">
        <v>207</v>
      </c>
      <c r="C88" s="103">
        <v>1</v>
      </c>
      <c r="D88" s="59" t="s">
        <v>9</v>
      </c>
      <c r="E88" s="83">
        <f t="shared" si="5"/>
        <v>1700</v>
      </c>
      <c r="F88" s="83"/>
      <c r="G88" s="83">
        <v>1700</v>
      </c>
      <c r="H88" s="83"/>
      <c r="I88" s="83"/>
      <c r="J88" s="100" t="s">
        <v>139</v>
      </c>
      <c r="K88" s="82"/>
    </row>
    <row r="89" spans="1:11" s="79" customFormat="1" ht="16.5" thickBot="1" x14ac:dyDescent="0.3">
      <c r="A89" s="80"/>
      <c r="B89" s="106" t="s">
        <v>208</v>
      </c>
      <c r="C89" s="103">
        <v>1</v>
      </c>
      <c r="D89" s="59" t="s">
        <v>9</v>
      </c>
      <c r="E89" s="83">
        <f t="shared" si="5"/>
        <v>1700</v>
      </c>
      <c r="F89" s="83"/>
      <c r="G89" s="83">
        <v>1700</v>
      </c>
      <c r="H89" s="83"/>
      <c r="I89" s="83"/>
      <c r="J89" s="100" t="s">
        <v>139</v>
      </c>
      <c r="K89" s="82"/>
    </row>
    <row r="90" spans="1:11" s="79" customFormat="1" ht="16.5" thickBot="1" x14ac:dyDescent="0.3">
      <c r="A90" s="80"/>
      <c r="B90" s="106" t="s">
        <v>209</v>
      </c>
      <c r="C90" s="103">
        <v>1</v>
      </c>
      <c r="D90" s="59" t="s">
        <v>9</v>
      </c>
      <c r="E90" s="83">
        <f t="shared" si="5"/>
        <v>1700</v>
      </c>
      <c r="F90" s="83"/>
      <c r="G90" s="83">
        <v>1700</v>
      </c>
      <c r="H90" s="83"/>
      <c r="I90" s="83"/>
      <c r="J90" s="100" t="s">
        <v>139</v>
      </c>
      <c r="K90" s="82"/>
    </row>
    <row r="91" spans="1:11" s="79" customFormat="1" ht="16.5" thickBot="1" x14ac:dyDescent="0.3">
      <c r="A91" s="80"/>
      <c r="B91" s="106" t="s">
        <v>210</v>
      </c>
      <c r="C91" s="103">
        <v>1</v>
      </c>
      <c r="D91" s="59" t="s">
        <v>9</v>
      </c>
      <c r="E91" s="83">
        <f t="shared" si="5"/>
        <v>1700</v>
      </c>
      <c r="F91" s="83"/>
      <c r="G91" s="83">
        <v>1700</v>
      </c>
      <c r="H91" s="83"/>
      <c r="I91" s="83"/>
      <c r="J91" s="100" t="s">
        <v>139</v>
      </c>
      <c r="K91" s="82"/>
    </row>
    <row r="92" spans="1:11" s="79" customFormat="1" ht="16.5" thickBot="1" x14ac:dyDescent="0.3">
      <c r="A92" s="80"/>
      <c r="B92" s="106" t="s">
        <v>211</v>
      </c>
      <c r="C92" s="104">
        <v>2</v>
      </c>
      <c r="D92" s="59" t="s">
        <v>9</v>
      </c>
      <c r="E92" s="83">
        <f t="shared" si="5"/>
        <v>3400</v>
      </c>
      <c r="F92" s="83"/>
      <c r="G92" s="83">
        <v>3400</v>
      </c>
      <c r="H92" s="83"/>
      <c r="I92" s="83"/>
      <c r="J92" s="100" t="s">
        <v>139</v>
      </c>
      <c r="K92" s="82"/>
    </row>
    <row r="93" spans="1:11" s="79" customFormat="1" ht="16.5" thickBot="1" x14ac:dyDescent="0.3">
      <c r="A93" s="80"/>
      <c r="B93" s="106" t="s">
        <v>212</v>
      </c>
      <c r="C93" s="103">
        <v>1</v>
      </c>
      <c r="D93" s="59" t="s">
        <v>9</v>
      </c>
      <c r="E93" s="83">
        <f t="shared" si="5"/>
        <v>1700</v>
      </c>
      <c r="F93" s="83"/>
      <c r="G93" s="83">
        <v>1700</v>
      </c>
      <c r="H93" s="83"/>
      <c r="I93" s="83"/>
      <c r="J93" s="100" t="s">
        <v>139</v>
      </c>
      <c r="K93" s="82"/>
    </row>
    <row r="94" spans="1:11" s="79" customFormat="1" ht="16.5" thickBot="1" x14ac:dyDescent="0.3">
      <c r="A94" s="80"/>
      <c r="B94" s="106" t="s">
        <v>213</v>
      </c>
      <c r="C94" s="103">
        <v>1</v>
      </c>
      <c r="D94" s="59" t="s">
        <v>9</v>
      </c>
      <c r="E94" s="83">
        <f t="shared" si="5"/>
        <v>1700</v>
      </c>
      <c r="F94" s="83"/>
      <c r="G94" s="83">
        <v>1700</v>
      </c>
      <c r="H94" s="83"/>
      <c r="I94" s="83"/>
      <c r="J94" s="100" t="s">
        <v>139</v>
      </c>
      <c r="K94" s="82"/>
    </row>
    <row r="95" spans="1:11" s="79" customFormat="1" ht="16.5" thickBot="1" x14ac:dyDescent="0.3">
      <c r="A95" s="80"/>
      <c r="B95" s="106" t="s">
        <v>214</v>
      </c>
      <c r="C95" s="103">
        <v>1</v>
      </c>
      <c r="D95" s="59" t="s">
        <v>9</v>
      </c>
      <c r="E95" s="83">
        <f t="shared" si="5"/>
        <v>1700</v>
      </c>
      <c r="F95" s="83"/>
      <c r="G95" s="83">
        <v>1700</v>
      </c>
      <c r="H95" s="83"/>
      <c r="I95" s="83"/>
      <c r="J95" s="100" t="s">
        <v>139</v>
      </c>
      <c r="K95" s="82"/>
    </row>
    <row r="96" spans="1:11" s="79" customFormat="1" ht="16.5" thickBot="1" x14ac:dyDescent="0.3">
      <c r="A96" s="80"/>
      <c r="B96" s="106" t="s">
        <v>215</v>
      </c>
      <c r="C96" s="103">
        <v>1</v>
      </c>
      <c r="D96" s="59" t="s">
        <v>9</v>
      </c>
      <c r="E96" s="83">
        <f t="shared" si="5"/>
        <v>1700</v>
      </c>
      <c r="F96" s="83"/>
      <c r="G96" s="83">
        <v>1700</v>
      </c>
      <c r="H96" s="83"/>
      <c r="I96" s="83"/>
      <c r="J96" s="100" t="s">
        <v>139</v>
      </c>
      <c r="K96" s="82"/>
    </row>
    <row r="97" spans="1:11" s="79" customFormat="1" ht="16.5" thickBot="1" x14ac:dyDescent="0.3">
      <c r="A97" s="80"/>
      <c r="B97" s="106" t="s">
        <v>216</v>
      </c>
      <c r="C97" s="103">
        <v>1</v>
      </c>
      <c r="D97" s="59" t="s">
        <v>9</v>
      </c>
      <c r="E97" s="83">
        <f t="shared" si="5"/>
        <v>1700</v>
      </c>
      <c r="F97" s="83"/>
      <c r="G97" s="83">
        <v>1700</v>
      </c>
      <c r="H97" s="83"/>
      <c r="I97" s="83"/>
      <c r="J97" s="100" t="s">
        <v>139</v>
      </c>
      <c r="K97" s="82"/>
    </row>
    <row r="98" spans="1:11" s="79" customFormat="1" ht="16.5" thickBot="1" x14ac:dyDescent="0.3">
      <c r="A98" s="80"/>
      <c r="B98" s="106" t="s">
        <v>217</v>
      </c>
      <c r="C98" s="103">
        <v>1</v>
      </c>
      <c r="D98" s="59" t="s">
        <v>9</v>
      </c>
      <c r="E98" s="83">
        <f t="shared" si="5"/>
        <v>1700</v>
      </c>
      <c r="F98" s="83"/>
      <c r="G98" s="83">
        <v>1700</v>
      </c>
      <c r="H98" s="83"/>
      <c r="I98" s="83"/>
      <c r="J98" s="100" t="s">
        <v>139</v>
      </c>
      <c r="K98" s="82"/>
    </row>
    <row r="99" spans="1:11" s="79" customFormat="1" ht="16.5" thickBot="1" x14ac:dyDescent="0.3">
      <c r="A99" s="80"/>
      <c r="B99" s="106" t="s">
        <v>215</v>
      </c>
      <c r="C99" s="103">
        <v>1</v>
      </c>
      <c r="D99" s="59" t="s">
        <v>9</v>
      </c>
      <c r="E99" s="83">
        <f>H99</f>
        <v>1700</v>
      </c>
      <c r="F99" s="83"/>
      <c r="G99" s="83"/>
      <c r="H99" s="83">
        <v>1700</v>
      </c>
      <c r="I99" s="83"/>
      <c r="J99" s="100" t="s">
        <v>139</v>
      </c>
      <c r="K99" s="82"/>
    </row>
    <row r="100" spans="1:11" s="79" customFormat="1" ht="16.5" thickBot="1" x14ac:dyDescent="0.3">
      <c r="A100" s="80"/>
      <c r="B100" s="106" t="s">
        <v>271</v>
      </c>
      <c r="C100" s="103">
        <v>1</v>
      </c>
      <c r="D100" s="59" t="s">
        <v>9</v>
      </c>
      <c r="E100" s="83">
        <f t="shared" ref="E100:E118" si="6">H100</f>
        <v>1700</v>
      </c>
      <c r="F100" s="83"/>
      <c r="G100" s="83"/>
      <c r="H100" s="83">
        <v>1700</v>
      </c>
      <c r="I100" s="83"/>
      <c r="J100" s="100" t="s">
        <v>139</v>
      </c>
      <c r="K100" s="82"/>
    </row>
    <row r="101" spans="1:11" s="79" customFormat="1" ht="16.5" thickBot="1" x14ac:dyDescent="0.3">
      <c r="A101" s="80"/>
      <c r="B101" s="107" t="s">
        <v>218</v>
      </c>
      <c r="C101" s="103">
        <v>1</v>
      </c>
      <c r="D101" s="59" t="s">
        <v>9</v>
      </c>
      <c r="E101" s="83">
        <f t="shared" si="6"/>
        <v>1700</v>
      </c>
      <c r="F101" s="83"/>
      <c r="G101" s="83"/>
      <c r="H101" s="83">
        <v>1700</v>
      </c>
      <c r="I101" s="83"/>
      <c r="J101" s="100" t="s">
        <v>139</v>
      </c>
      <c r="K101" s="82"/>
    </row>
    <row r="102" spans="1:11" s="79" customFormat="1" ht="16.5" thickBot="1" x14ac:dyDescent="0.3">
      <c r="A102" s="80"/>
      <c r="B102" s="107" t="s">
        <v>219</v>
      </c>
      <c r="C102" s="103">
        <v>1</v>
      </c>
      <c r="D102" s="59" t="s">
        <v>9</v>
      </c>
      <c r="E102" s="83">
        <f t="shared" si="6"/>
        <v>1700</v>
      </c>
      <c r="F102" s="83"/>
      <c r="G102" s="83"/>
      <c r="H102" s="83">
        <v>1700</v>
      </c>
      <c r="I102" s="83"/>
      <c r="J102" s="100" t="s">
        <v>139</v>
      </c>
      <c r="K102" s="82"/>
    </row>
    <row r="103" spans="1:11" s="79" customFormat="1" ht="16.5" thickBot="1" x14ac:dyDescent="0.3">
      <c r="A103" s="80"/>
      <c r="B103" s="107" t="s">
        <v>220</v>
      </c>
      <c r="C103" s="103">
        <v>1</v>
      </c>
      <c r="D103" s="59" t="s">
        <v>9</v>
      </c>
      <c r="E103" s="83">
        <f t="shared" si="6"/>
        <v>1700</v>
      </c>
      <c r="F103" s="83"/>
      <c r="G103" s="83"/>
      <c r="H103" s="83">
        <v>1700</v>
      </c>
      <c r="I103" s="83"/>
      <c r="J103" s="100" t="s">
        <v>139</v>
      </c>
      <c r="K103" s="82"/>
    </row>
    <row r="104" spans="1:11" s="79" customFormat="1" ht="16.5" thickBot="1" x14ac:dyDescent="0.3">
      <c r="A104" s="80"/>
      <c r="B104" s="107" t="s">
        <v>221</v>
      </c>
      <c r="C104" s="103">
        <v>1</v>
      </c>
      <c r="D104" s="59" t="s">
        <v>9</v>
      </c>
      <c r="E104" s="83">
        <f t="shared" si="6"/>
        <v>1700</v>
      </c>
      <c r="F104" s="83"/>
      <c r="G104" s="83"/>
      <c r="H104" s="83">
        <v>1700</v>
      </c>
      <c r="I104" s="83"/>
      <c r="J104" s="100" t="s">
        <v>139</v>
      </c>
      <c r="K104" s="82"/>
    </row>
    <row r="105" spans="1:11" s="79" customFormat="1" ht="16.5" thickBot="1" x14ac:dyDescent="0.3">
      <c r="A105" s="80"/>
      <c r="B105" s="107" t="s">
        <v>222</v>
      </c>
      <c r="C105" s="103">
        <v>1</v>
      </c>
      <c r="D105" s="59" t="s">
        <v>9</v>
      </c>
      <c r="E105" s="83">
        <f t="shared" si="6"/>
        <v>1700</v>
      </c>
      <c r="F105" s="83"/>
      <c r="G105" s="83"/>
      <c r="H105" s="83">
        <v>1700</v>
      </c>
      <c r="I105" s="83"/>
      <c r="J105" s="100" t="s">
        <v>139</v>
      </c>
      <c r="K105" s="82"/>
    </row>
    <row r="106" spans="1:11" s="79" customFormat="1" ht="16.5" thickBot="1" x14ac:dyDescent="0.3">
      <c r="A106" s="80"/>
      <c r="B106" s="107" t="s">
        <v>223</v>
      </c>
      <c r="C106" s="103">
        <v>1</v>
      </c>
      <c r="D106" s="59" t="s">
        <v>9</v>
      </c>
      <c r="E106" s="83">
        <f t="shared" si="6"/>
        <v>1700</v>
      </c>
      <c r="F106" s="83"/>
      <c r="G106" s="83"/>
      <c r="H106" s="83">
        <v>1700</v>
      </c>
      <c r="I106" s="83"/>
      <c r="J106" s="100" t="s">
        <v>139</v>
      </c>
      <c r="K106" s="82"/>
    </row>
    <row r="107" spans="1:11" s="79" customFormat="1" ht="16.5" thickBot="1" x14ac:dyDescent="0.3">
      <c r="A107" s="80"/>
      <c r="B107" s="106" t="s">
        <v>224</v>
      </c>
      <c r="C107" s="103">
        <v>1</v>
      </c>
      <c r="D107" s="59" t="s">
        <v>9</v>
      </c>
      <c r="E107" s="83">
        <f t="shared" si="6"/>
        <v>1700</v>
      </c>
      <c r="F107" s="83"/>
      <c r="G107" s="83"/>
      <c r="H107" s="83">
        <v>1700</v>
      </c>
      <c r="I107" s="83"/>
      <c r="J107" s="100" t="s">
        <v>139</v>
      </c>
      <c r="K107" s="82"/>
    </row>
    <row r="108" spans="1:11" s="79" customFormat="1" ht="16.5" thickBot="1" x14ac:dyDescent="0.3">
      <c r="A108" s="80"/>
      <c r="B108" s="106" t="s">
        <v>225</v>
      </c>
      <c r="C108" s="103">
        <v>1</v>
      </c>
      <c r="D108" s="59" t="s">
        <v>9</v>
      </c>
      <c r="E108" s="83">
        <f t="shared" si="6"/>
        <v>1700</v>
      </c>
      <c r="F108" s="83"/>
      <c r="G108" s="83"/>
      <c r="H108" s="83">
        <v>1700</v>
      </c>
      <c r="I108" s="83"/>
      <c r="J108" s="100" t="s">
        <v>139</v>
      </c>
      <c r="K108" s="82"/>
    </row>
    <row r="109" spans="1:11" s="79" customFormat="1" ht="16.5" thickBot="1" x14ac:dyDescent="0.3">
      <c r="A109" s="80"/>
      <c r="B109" s="106" t="s">
        <v>226</v>
      </c>
      <c r="C109" s="103">
        <v>1</v>
      </c>
      <c r="D109" s="59" t="s">
        <v>9</v>
      </c>
      <c r="E109" s="83">
        <f t="shared" si="6"/>
        <v>1700</v>
      </c>
      <c r="F109" s="83"/>
      <c r="G109" s="83"/>
      <c r="H109" s="83">
        <v>1700</v>
      </c>
      <c r="I109" s="83"/>
      <c r="J109" s="100" t="s">
        <v>139</v>
      </c>
      <c r="K109" s="82"/>
    </row>
    <row r="110" spans="1:11" s="79" customFormat="1" ht="16.5" thickBot="1" x14ac:dyDescent="0.3">
      <c r="A110" s="80"/>
      <c r="B110" s="106" t="s">
        <v>227</v>
      </c>
      <c r="C110" s="103">
        <v>1</v>
      </c>
      <c r="D110" s="59" t="s">
        <v>9</v>
      </c>
      <c r="E110" s="83">
        <f t="shared" si="6"/>
        <v>1700</v>
      </c>
      <c r="F110" s="83"/>
      <c r="G110" s="83"/>
      <c r="H110" s="83">
        <v>1700</v>
      </c>
      <c r="I110" s="83"/>
      <c r="J110" s="100" t="s">
        <v>139</v>
      </c>
      <c r="K110" s="82"/>
    </row>
    <row r="111" spans="1:11" s="79" customFormat="1" ht="16.5" thickBot="1" x14ac:dyDescent="0.3">
      <c r="A111" s="80"/>
      <c r="B111" s="106" t="s">
        <v>228</v>
      </c>
      <c r="C111" s="103">
        <v>1</v>
      </c>
      <c r="D111" s="59" t="s">
        <v>9</v>
      </c>
      <c r="E111" s="83">
        <f t="shared" si="6"/>
        <v>1700</v>
      </c>
      <c r="F111" s="83"/>
      <c r="G111" s="83"/>
      <c r="H111" s="83">
        <v>1700</v>
      </c>
      <c r="I111" s="83"/>
      <c r="J111" s="100" t="s">
        <v>139</v>
      </c>
      <c r="K111" s="82"/>
    </row>
    <row r="112" spans="1:11" s="79" customFormat="1" ht="16.5" thickBot="1" x14ac:dyDescent="0.3">
      <c r="A112" s="80"/>
      <c r="B112" s="106" t="s">
        <v>229</v>
      </c>
      <c r="C112" s="103">
        <v>1</v>
      </c>
      <c r="D112" s="59" t="s">
        <v>9</v>
      </c>
      <c r="E112" s="83">
        <f t="shared" si="6"/>
        <v>1700</v>
      </c>
      <c r="F112" s="83"/>
      <c r="G112" s="83"/>
      <c r="H112" s="83">
        <v>1700</v>
      </c>
      <c r="I112" s="83"/>
      <c r="J112" s="100" t="s">
        <v>139</v>
      </c>
      <c r="K112" s="82"/>
    </row>
    <row r="113" spans="1:12" s="79" customFormat="1" ht="16.5" thickBot="1" x14ac:dyDescent="0.3">
      <c r="A113" s="80"/>
      <c r="B113" s="108" t="s">
        <v>230</v>
      </c>
      <c r="C113" s="103">
        <v>1</v>
      </c>
      <c r="D113" s="59" t="s">
        <v>9</v>
      </c>
      <c r="E113" s="83">
        <f t="shared" si="6"/>
        <v>1700</v>
      </c>
      <c r="F113" s="83"/>
      <c r="G113" s="83"/>
      <c r="H113" s="83">
        <v>1700</v>
      </c>
      <c r="I113" s="83"/>
      <c r="J113" s="100" t="s">
        <v>139</v>
      </c>
      <c r="K113" s="82"/>
    </row>
    <row r="114" spans="1:12" s="79" customFormat="1" ht="16.5" thickBot="1" x14ac:dyDescent="0.3">
      <c r="A114" s="80"/>
      <c r="B114" s="106" t="s">
        <v>231</v>
      </c>
      <c r="C114" s="103">
        <v>2</v>
      </c>
      <c r="D114" s="59" t="s">
        <v>9</v>
      </c>
      <c r="E114" s="83">
        <f t="shared" si="6"/>
        <v>3400</v>
      </c>
      <c r="F114" s="83"/>
      <c r="G114" s="83"/>
      <c r="H114" s="83">
        <v>3400</v>
      </c>
      <c r="I114" s="83"/>
      <c r="J114" s="100" t="s">
        <v>139</v>
      </c>
      <c r="K114" s="82"/>
    </row>
    <row r="115" spans="1:12" s="79" customFormat="1" ht="16.5" thickBot="1" x14ac:dyDescent="0.3">
      <c r="A115" s="80"/>
      <c r="B115" s="106" t="s">
        <v>232</v>
      </c>
      <c r="C115" s="103">
        <v>1</v>
      </c>
      <c r="D115" s="59" t="s">
        <v>9</v>
      </c>
      <c r="E115" s="83">
        <f t="shared" si="6"/>
        <v>1700</v>
      </c>
      <c r="F115" s="83"/>
      <c r="G115" s="83"/>
      <c r="H115" s="83">
        <v>1700</v>
      </c>
      <c r="I115" s="83"/>
      <c r="J115" s="100" t="s">
        <v>139</v>
      </c>
      <c r="K115" s="82"/>
    </row>
    <row r="116" spans="1:12" s="79" customFormat="1" ht="16.5" thickBot="1" x14ac:dyDescent="0.3">
      <c r="A116" s="80"/>
      <c r="B116" s="106" t="s">
        <v>233</v>
      </c>
      <c r="C116" s="103">
        <v>1</v>
      </c>
      <c r="D116" s="59" t="s">
        <v>9</v>
      </c>
      <c r="E116" s="83">
        <f t="shared" si="6"/>
        <v>1700</v>
      </c>
      <c r="F116" s="83"/>
      <c r="G116" s="83"/>
      <c r="H116" s="83">
        <v>1700</v>
      </c>
      <c r="I116" s="83"/>
      <c r="J116" s="100" t="s">
        <v>139</v>
      </c>
      <c r="K116" s="82"/>
    </row>
    <row r="117" spans="1:12" s="79" customFormat="1" ht="16.5" thickBot="1" x14ac:dyDescent="0.3">
      <c r="A117" s="80"/>
      <c r="B117" s="106" t="s">
        <v>234</v>
      </c>
      <c r="C117" s="103">
        <v>1</v>
      </c>
      <c r="D117" s="59" t="s">
        <v>9</v>
      </c>
      <c r="E117" s="83">
        <f t="shared" si="6"/>
        <v>1700</v>
      </c>
      <c r="F117" s="83"/>
      <c r="G117" s="83"/>
      <c r="H117" s="83">
        <v>1700</v>
      </c>
      <c r="I117" s="83"/>
      <c r="J117" s="100" t="s">
        <v>139</v>
      </c>
      <c r="K117" s="82"/>
    </row>
    <row r="118" spans="1:12" s="79" customFormat="1" ht="16.5" thickBot="1" x14ac:dyDescent="0.3">
      <c r="A118" s="80"/>
      <c r="B118" s="106" t="s">
        <v>235</v>
      </c>
      <c r="C118" s="103">
        <v>1</v>
      </c>
      <c r="D118" s="59" t="s">
        <v>9</v>
      </c>
      <c r="E118" s="83">
        <f t="shared" si="6"/>
        <v>1700</v>
      </c>
      <c r="F118" s="83"/>
      <c r="G118" s="83"/>
      <c r="H118" s="83">
        <v>1700</v>
      </c>
      <c r="I118" s="83"/>
      <c r="J118" s="100" t="s">
        <v>139</v>
      </c>
      <c r="K118" s="82"/>
    </row>
    <row r="119" spans="1:12" ht="16.5" thickBot="1" x14ac:dyDescent="0.3">
      <c r="A119" s="122" t="s">
        <v>19</v>
      </c>
      <c r="B119" s="129"/>
      <c r="C119" s="124"/>
      <c r="D119" s="10"/>
      <c r="E119" s="46">
        <f>SUM(E78:E118)</f>
        <v>68000</v>
      </c>
      <c r="F119" s="46">
        <f>SUM(F78:F118)</f>
        <v>6800</v>
      </c>
      <c r="G119" s="46">
        <f>SUM(G78:G118)</f>
        <v>25500</v>
      </c>
      <c r="H119" s="46">
        <f>SUM(H78:H118)</f>
        <v>35700</v>
      </c>
      <c r="I119" s="46">
        <f>SUM(I78:I118)</f>
        <v>0</v>
      </c>
      <c r="J119" s="10"/>
      <c r="K119" s="11"/>
      <c r="L119" s="51"/>
    </row>
    <row r="120" spans="1:12" ht="16.5" thickBot="1" x14ac:dyDescent="0.3">
      <c r="A120" s="122" t="s">
        <v>22</v>
      </c>
      <c r="B120" s="123"/>
      <c r="C120" s="124"/>
      <c r="D120" s="10"/>
      <c r="E120" s="46">
        <f>E119+E76+E62+E52+E32</f>
        <v>291643.25</v>
      </c>
      <c r="F120" s="46">
        <f>F119+F76+F62+F52+F32</f>
        <v>6800</v>
      </c>
      <c r="G120" s="46">
        <f>G119+G76+G62+G52+G32</f>
        <v>131400</v>
      </c>
      <c r="H120" s="46">
        <f>H119+H76+H62+H52+H32</f>
        <v>106360</v>
      </c>
      <c r="I120" s="46">
        <f>I119+I76+I62+I52+I32</f>
        <v>47083.25</v>
      </c>
      <c r="J120" s="10"/>
      <c r="K120" s="11"/>
    </row>
    <row r="121" spans="1:12" x14ac:dyDescent="0.25">
      <c r="A121" s="125" t="s">
        <v>38</v>
      </c>
      <c r="B121" s="126"/>
      <c r="C121" s="126"/>
      <c r="D121" s="126"/>
      <c r="E121" s="126"/>
      <c r="F121" s="126"/>
      <c r="G121" s="126"/>
      <c r="H121" s="126"/>
      <c r="I121" s="126"/>
      <c r="J121" s="126"/>
      <c r="K121" s="127"/>
    </row>
    <row r="122" spans="1:12" ht="15.75" customHeight="1" x14ac:dyDescent="0.25">
      <c r="A122" s="69" t="s">
        <v>20</v>
      </c>
      <c r="B122" s="1"/>
      <c r="C122" s="1"/>
      <c r="D122" s="1" t="s">
        <v>9</v>
      </c>
      <c r="E122" s="1"/>
      <c r="F122" s="1"/>
      <c r="G122" s="1"/>
      <c r="H122" s="1"/>
      <c r="I122" s="19"/>
      <c r="J122" s="1"/>
      <c r="K122" s="1"/>
    </row>
    <row r="123" spans="1:12" ht="17.25" customHeight="1" x14ac:dyDescent="0.25">
      <c r="A123" s="114" t="s">
        <v>21</v>
      </c>
      <c r="B123" s="110"/>
      <c r="C123" s="110"/>
      <c r="D123" s="110" t="s">
        <v>9</v>
      </c>
      <c r="E123" s="110"/>
      <c r="F123" s="110"/>
      <c r="G123" s="110"/>
      <c r="H123" s="110"/>
      <c r="I123" s="115"/>
      <c r="J123" s="110"/>
      <c r="K123" s="8"/>
    </row>
    <row r="124" spans="1:12" x14ac:dyDescent="0.25">
      <c r="A124" s="116" t="s">
        <v>102</v>
      </c>
      <c r="B124" s="110"/>
      <c r="C124" s="110"/>
      <c r="D124" s="110" t="s">
        <v>9</v>
      </c>
      <c r="E124" s="111"/>
      <c r="F124" s="111"/>
      <c r="G124" s="111"/>
      <c r="H124" s="111"/>
      <c r="I124" s="111"/>
      <c r="J124" s="100"/>
      <c r="K124" s="8"/>
    </row>
    <row r="125" spans="1:12" ht="16.5" thickBot="1" x14ac:dyDescent="0.3">
      <c r="A125" s="70"/>
      <c r="B125" s="8"/>
      <c r="C125" s="8"/>
      <c r="D125" s="8" t="s">
        <v>9</v>
      </c>
      <c r="E125" s="63"/>
      <c r="F125" s="8"/>
      <c r="G125" s="34"/>
      <c r="H125" s="33"/>
      <c r="I125" s="66"/>
      <c r="J125" s="8"/>
      <c r="K125" s="8"/>
    </row>
    <row r="126" spans="1:12" ht="16.5" thickBot="1" x14ac:dyDescent="0.3">
      <c r="A126" s="128" t="s">
        <v>23</v>
      </c>
      <c r="B126" s="123"/>
      <c r="C126" s="123"/>
      <c r="D126" s="124"/>
      <c r="E126" s="46">
        <f>SUM(E122:E125)</f>
        <v>0</v>
      </c>
      <c r="F126" s="46">
        <f>F124</f>
        <v>0</v>
      </c>
      <c r="G126" s="46">
        <f>G124</f>
        <v>0</v>
      </c>
      <c r="H126" s="47">
        <f>SUM(H122:H125)</f>
        <v>0</v>
      </c>
      <c r="I126" s="47">
        <f>SUM(I124:I125)</f>
        <v>0</v>
      </c>
      <c r="J126" s="10"/>
      <c r="K126" s="11"/>
    </row>
    <row r="127" spans="1:12" x14ac:dyDescent="0.25">
      <c r="A127" s="125" t="s">
        <v>40</v>
      </c>
      <c r="B127" s="126"/>
      <c r="C127" s="126"/>
      <c r="D127" s="126"/>
      <c r="E127" s="126"/>
      <c r="F127" s="126"/>
      <c r="G127" s="126"/>
      <c r="H127" s="126"/>
      <c r="I127" s="126"/>
      <c r="J127" s="126"/>
      <c r="K127" s="127"/>
    </row>
    <row r="128" spans="1:12" x14ac:dyDescent="0.25">
      <c r="A128" s="1" t="s">
        <v>88</v>
      </c>
      <c r="B128" s="1"/>
      <c r="C128" s="1"/>
      <c r="D128" s="1" t="s">
        <v>9</v>
      </c>
      <c r="E128" s="44"/>
      <c r="G128" s="44"/>
      <c r="H128" s="44"/>
      <c r="I128" s="44"/>
      <c r="J128" s="1"/>
      <c r="K128" s="1"/>
    </row>
    <row r="129" spans="1:11" x14ac:dyDescent="0.25">
      <c r="A129" s="1" t="s">
        <v>30</v>
      </c>
      <c r="B129" s="1"/>
      <c r="C129" s="1"/>
      <c r="D129" s="1" t="s">
        <v>9</v>
      </c>
      <c r="E129" s="44"/>
      <c r="F129" s="44"/>
      <c r="G129" s="44"/>
      <c r="H129" s="44"/>
      <c r="I129" s="48"/>
      <c r="J129" s="1"/>
      <c r="K129" s="1"/>
    </row>
    <row r="130" spans="1:11" x14ac:dyDescent="0.25">
      <c r="A130" s="1" t="s">
        <v>39</v>
      </c>
      <c r="B130" s="1"/>
      <c r="C130" s="1">
        <f>SUM(C134:C147)</f>
        <v>214</v>
      </c>
      <c r="D130" s="1" t="s">
        <v>9</v>
      </c>
      <c r="E130" s="44"/>
      <c r="F130" s="44"/>
      <c r="G130" s="44"/>
      <c r="H130" s="44"/>
      <c r="I130" s="48"/>
      <c r="J130" s="1"/>
      <c r="K130" s="1"/>
    </row>
    <row r="131" spans="1:11" x14ac:dyDescent="0.25">
      <c r="A131" s="1" t="s">
        <v>195</v>
      </c>
      <c r="B131" s="1"/>
      <c r="C131" s="1">
        <v>50</v>
      </c>
      <c r="D131" s="1" t="s">
        <v>9</v>
      </c>
      <c r="E131" s="44">
        <v>25000</v>
      </c>
      <c r="F131" s="44"/>
      <c r="G131" s="44">
        <v>25000</v>
      </c>
      <c r="H131" s="44"/>
      <c r="I131" s="44"/>
      <c r="J131" s="100" t="s">
        <v>139</v>
      </c>
      <c r="K131" s="1"/>
    </row>
    <row r="132" spans="1:11" x14ac:dyDescent="0.25">
      <c r="A132" s="1" t="s">
        <v>196</v>
      </c>
      <c r="B132" s="1"/>
      <c r="C132" s="1">
        <v>18</v>
      </c>
      <c r="D132" s="1" t="s">
        <v>9</v>
      </c>
      <c r="E132" s="44">
        <f>F132+G132+H132+I132</f>
        <v>200000</v>
      </c>
      <c r="F132" s="44">
        <v>50000</v>
      </c>
      <c r="G132" s="44">
        <v>50000</v>
      </c>
      <c r="H132" s="44">
        <v>50000</v>
      </c>
      <c r="I132" s="44">
        <v>50000</v>
      </c>
      <c r="J132" s="100" t="s">
        <v>139</v>
      </c>
      <c r="K132" s="13"/>
    </row>
    <row r="133" spans="1:11" hidden="1" x14ac:dyDescent="0.25">
      <c r="A133" s="113" t="s">
        <v>202</v>
      </c>
      <c r="B133" s="112"/>
      <c r="C133" s="113">
        <f>SUM(C134:C159)</f>
        <v>500</v>
      </c>
      <c r="D133" s="100"/>
      <c r="E133" s="101"/>
      <c r="F133" s="101"/>
      <c r="G133" s="101"/>
      <c r="H133" s="101"/>
      <c r="I133" s="101"/>
      <c r="J133" s="100" t="s">
        <v>139</v>
      </c>
      <c r="K133" s="100"/>
    </row>
    <row r="134" spans="1:11" x14ac:dyDescent="0.25">
      <c r="A134" s="100" t="s">
        <v>202</v>
      </c>
      <c r="B134" s="100" t="s">
        <v>238</v>
      </c>
      <c r="C134" s="100">
        <v>95</v>
      </c>
      <c r="D134" s="100" t="s">
        <v>9</v>
      </c>
      <c r="E134" s="101">
        <f>1875.71+2188.33+1875.71</f>
        <v>5939.75</v>
      </c>
      <c r="F134" s="101">
        <f t="shared" ref="F134:F147" si="7">E134</f>
        <v>5939.75</v>
      </c>
      <c r="G134" s="101"/>
      <c r="H134" s="101"/>
      <c r="I134" s="101"/>
      <c r="J134" s="100" t="s">
        <v>139</v>
      </c>
      <c r="K134" s="100"/>
    </row>
    <row r="135" spans="1:11" x14ac:dyDescent="0.25">
      <c r="A135" s="100"/>
      <c r="B135" s="100" t="s">
        <v>248</v>
      </c>
      <c r="C135" s="100">
        <v>40</v>
      </c>
      <c r="D135" s="100" t="s">
        <v>9</v>
      </c>
      <c r="E135" s="101">
        <v>2500.96</v>
      </c>
      <c r="F135" s="101">
        <f t="shared" si="7"/>
        <v>2500.96</v>
      </c>
      <c r="G135" s="101"/>
      <c r="H135" s="101"/>
      <c r="I135" s="101"/>
      <c r="J135" s="100" t="s">
        <v>139</v>
      </c>
      <c r="K135" s="100"/>
    </row>
    <row r="136" spans="1:11" x14ac:dyDescent="0.25">
      <c r="A136" s="100"/>
      <c r="B136" s="100" t="s">
        <v>249</v>
      </c>
      <c r="C136" s="100">
        <v>2</v>
      </c>
      <c r="D136" s="100" t="s">
        <v>9</v>
      </c>
      <c r="E136" s="101">
        <v>113.27</v>
      </c>
      <c r="F136" s="101">
        <f t="shared" si="7"/>
        <v>113.27</v>
      </c>
      <c r="G136" s="101"/>
      <c r="H136" s="101"/>
      <c r="I136" s="101"/>
      <c r="J136" s="100" t="s">
        <v>139</v>
      </c>
      <c r="K136" s="100"/>
    </row>
    <row r="137" spans="1:11" x14ac:dyDescent="0.25">
      <c r="A137" s="100"/>
      <c r="B137" s="100" t="s">
        <v>250</v>
      </c>
      <c r="C137" s="100">
        <v>1</v>
      </c>
      <c r="D137" s="100" t="s">
        <v>9</v>
      </c>
      <c r="E137" s="101">
        <v>56.63</v>
      </c>
      <c r="F137" s="101">
        <f t="shared" si="7"/>
        <v>56.63</v>
      </c>
      <c r="G137" s="101"/>
      <c r="H137" s="101"/>
      <c r="I137" s="101"/>
      <c r="J137" s="100" t="s">
        <v>139</v>
      </c>
      <c r="K137" s="100"/>
    </row>
    <row r="138" spans="1:11" x14ac:dyDescent="0.25">
      <c r="A138" s="100"/>
      <c r="B138" s="100" t="s">
        <v>251</v>
      </c>
      <c r="C138" s="100">
        <v>2</v>
      </c>
      <c r="D138" s="100" t="s">
        <v>9</v>
      </c>
      <c r="E138" s="101">
        <v>113.27</v>
      </c>
      <c r="F138" s="101">
        <f t="shared" si="7"/>
        <v>113.27</v>
      </c>
      <c r="G138" s="101"/>
      <c r="H138" s="101"/>
      <c r="I138" s="101"/>
      <c r="J138" s="100" t="s">
        <v>139</v>
      </c>
      <c r="K138" s="100"/>
    </row>
    <row r="139" spans="1:11" x14ac:dyDescent="0.25">
      <c r="A139" s="100"/>
      <c r="B139" s="100" t="s">
        <v>252</v>
      </c>
      <c r="C139" s="100">
        <v>1</v>
      </c>
      <c r="D139" s="100" t="s">
        <v>9</v>
      </c>
      <c r="E139" s="101">
        <v>56.63</v>
      </c>
      <c r="F139" s="101">
        <f t="shared" si="7"/>
        <v>56.63</v>
      </c>
      <c r="G139" s="101"/>
      <c r="H139" s="101"/>
      <c r="I139" s="101"/>
      <c r="J139" s="100" t="s">
        <v>139</v>
      </c>
      <c r="K139" s="100"/>
    </row>
    <row r="140" spans="1:11" x14ac:dyDescent="0.25">
      <c r="A140" s="100"/>
      <c r="B140" s="100" t="s">
        <v>253</v>
      </c>
      <c r="C140" s="100">
        <v>1</v>
      </c>
      <c r="D140" s="100" t="s">
        <v>9</v>
      </c>
      <c r="E140" s="101">
        <v>56.63</v>
      </c>
      <c r="F140" s="101">
        <f t="shared" si="7"/>
        <v>56.63</v>
      </c>
      <c r="G140" s="101"/>
      <c r="H140" s="101"/>
      <c r="I140" s="101"/>
      <c r="J140" s="100" t="s">
        <v>139</v>
      </c>
      <c r="K140" s="100"/>
    </row>
    <row r="141" spans="1:11" x14ac:dyDescent="0.25">
      <c r="A141" s="100"/>
      <c r="B141" s="100" t="s">
        <v>254</v>
      </c>
      <c r="C141" s="100">
        <v>4</v>
      </c>
      <c r="D141" s="100" t="s">
        <v>9</v>
      </c>
      <c r="E141" s="101">
        <v>205.07</v>
      </c>
      <c r="F141" s="101">
        <f t="shared" si="7"/>
        <v>205.07</v>
      </c>
      <c r="G141" s="101"/>
      <c r="H141" s="101"/>
      <c r="I141" s="101"/>
      <c r="J141" s="100" t="s">
        <v>139</v>
      </c>
      <c r="K141" s="100"/>
    </row>
    <row r="142" spans="1:11" x14ac:dyDescent="0.25">
      <c r="A142" s="100"/>
      <c r="B142" s="100" t="s">
        <v>255</v>
      </c>
      <c r="C142" s="100">
        <v>1</v>
      </c>
      <c r="D142" s="100" t="s">
        <v>9</v>
      </c>
      <c r="E142" s="101">
        <v>53.85</v>
      </c>
      <c r="F142" s="101">
        <f t="shared" si="7"/>
        <v>53.85</v>
      </c>
      <c r="G142" s="101"/>
      <c r="H142" s="101"/>
      <c r="I142" s="101"/>
      <c r="J142" s="100" t="s">
        <v>139</v>
      </c>
      <c r="K142" s="100"/>
    </row>
    <row r="143" spans="1:11" x14ac:dyDescent="0.25">
      <c r="A143" s="100"/>
      <c r="B143" s="100" t="s">
        <v>193</v>
      </c>
      <c r="C143" s="100">
        <v>2</v>
      </c>
      <c r="D143" s="100" t="s">
        <v>9</v>
      </c>
      <c r="E143" s="101">
        <v>113.27</v>
      </c>
      <c r="F143" s="101">
        <f t="shared" si="7"/>
        <v>113.27</v>
      </c>
      <c r="G143" s="101"/>
      <c r="H143" s="101"/>
      <c r="I143" s="101"/>
      <c r="J143" s="100" t="s">
        <v>139</v>
      </c>
      <c r="K143" s="100"/>
    </row>
    <row r="144" spans="1:11" x14ac:dyDescent="0.25">
      <c r="A144" s="100"/>
      <c r="B144" s="100" t="s">
        <v>257</v>
      </c>
      <c r="C144" s="100">
        <v>3</v>
      </c>
      <c r="D144" s="100" t="s">
        <v>9</v>
      </c>
      <c r="E144" s="101">
        <v>169.87</v>
      </c>
      <c r="F144" s="101">
        <f t="shared" si="7"/>
        <v>169.87</v>
      </c>
      <c r="G144" s="101"/>
      <c r="H144" s="101"/>
      <c r="I144" s="101"/>
      <c r="J144" s="100" t="s">
        <v>139</v>
      </c>
      <c r="K144" s="100"/>
    </row>
    <row r="145" spans="1:12" x14ac:dyDescent="0.25">
      <c r="A145" s="100"/>
      <c r="B145" s="100" t="s">
        <v>258</v>
      </c>
      <c r="C145" s="100">
        <v>13</v>
      </c>
      <c r="D145" s="100" t="s">
        <v>9</v>
      </c>
      <c r="E145" s="101">
        <v>699.91</v>
      </c>
      <c r="F145" s="101">
        <f t="shared" si="7"/>
        <v>699.91</v>
      </c>
      <c r="G145" s="101"/>
      <c r="H145" s="101"/>
      <c r="I145" s="101"/>
      <c r="J145" s="100" t="s">
        <v>139</v>
      </c>
      <c r="K145" s="100"/>
    </row>
    <row r="146" spans="1:12" ht="24.75" customHeight="1" x14ac:dyDescent="0.25">
      <c r="A146" s="100"/>
      <c r="B146" s="110" t="s">
        <v>265</v>
      </c>
      <c r="C146" s="100">
        <v>30</v>
      </c>
      <c r="D146" s="100" t="s">
        <v>9</v>
      </c>
      <c r="E146" s="101">
        <v>1876.2</v>
      </c>
      <c r="F146" s="101">
        <f t="shared" si="7"/>
        <v>1876.2</v>
      </c>
      <c r="G146" s="101"/>
      <c r="H146" s="101"/>
      <c r="I146" s="101"/>
      <c r="J146" s="100" t="s">
        <v>139</v>
      </c>
      <c r="K146" s="100"/>
    </row>
    <row r="147" spans="1:12" ht="29.25" customHeight="1" x14ac:dyDescent="0.25">
      <c r="A147" s="100"/>
      <c r="B147" s="110" t="s">
        <v>266</v>
      </c>
      <c r="C147" s="100">
        <v>19</v>
      </c>
      <c r="D147" s="100" t="s">
        <v>9</v>
      </c>
      <c r="E147" s="101">
        <v>1188.26</v>
      </c>
      <c r="F147" s="101">
        <f t="shared" si="7"/>
        <v>1188.26</v>
      </c>
      <c r="G147" s="101"/>
      <c r="H147" s="101"/>
      <c r="I147" s="101"/>
      <c r="J147" s="100" t="s">
        <v>139</v>
      </c>
      <c r="K147" s="100"/>
    </row>
    <row r="148" spans="1:12" ht="31.5" x14ac:dyDescent="0.25">
      <c r="A148" s="100"/>
      <c r="B148" s="8" t="s">
        <v>259</v>
      </c>
      <c r="C148" s="100">
        <v>1</v>
      </c>
      <c r="D148" s="100" t="s">
        <v>9</v>
      </c>
      <c r="E148" s="101">
        <v>57.13</v>
      </c>
      <c r="F148" s="101">
        <f t="shared" ref="F148:F153" si="8">E148</f>
        <v>57.13</v>
      </c>
      <c r="G148" s="101"/>
      <c r="H148" s="101"/>
      <c r="I148" s="101"/>
      <c r="J148" s="100" t="s">
        <v>139</v>
      </c>
      <c r="K148" s="100"/>
    </row>
    <row r="149" spans="1:12" ht="31.5" x14ac:dyDescent="0.25">
      <c r="A149" s="100"/>
      <c r="B149" s="8" t="s">
        <v>260</v>
      </c>
      <c r="C149" s="100">
        <v>1</v>
      </c>
      <c r="D149" s="100" t="s">
        <v>9</v>
      </c>
      <c r="E149" s="101">
        <v>57.13</v>
      </c>
      <c r="F149" s="101">
        <f t="shared" si="8"/>
        <v>57.13</v>
      </c>
      <c r="G149" s="101"/>
      <c r="H149" s="101"/>
      <c r="I149" s="101"/>
      <c r="J149" s="100" t="s">
        <v>139</v>
      </c>
      <c r="K149" s="100"/>
    </row>
    <row r="150" spans="1:12" ht="31.5" x14ac:dyDescent="0.25">
      <c r="A150" s="100"/>
      <c r="B150" s="8" t="s">
        <v>261</v>
      </c>
      <c r="C150" s="100">
        <v>3</v>
      </c>
      <c r="D150" s="100" t="s">
        <v>9</v>
      </c>
      <c r="E150" s="101">
        <v>171.36</v>
      </c>
      <c r="F150" s="101">
        <f t="shared" si="8"/>
        <v>171.36</v>
      </c>
      <c r="G150" s="101"/>
      <c r="H150" s="101"/>
      <c r="I150" s="101"/>
      <c r="J150" s="100" t="s">
        <v>139</v>
      </c>
      <c r="K150" s="100"/>
    </row>
    <row r="151" spans="1:12" ht="31.5" x14ac:dyDescent="0.25">
      <c r="A151" s="100"/>
      <c r="B151" s="8" t="s">
        <v>262</v>
      </c>
      <c r="C151" s="100">
        <v>1</v>
      </c>
      <c r="D151" s="100" t="s">
        <v>9</v>
      </c>
      <c r="E151" s="101">
        <v>57.13</v>
      </c>
      <c r="F151" s="101">
        <f t="shared" si="8"/>
        <v>57.13</v>
      </c>
      <c r="G151" s="101"/>
      <c r="H151" s="101"/>
      <c r="I151" s="101"/>
      <c r="J151" s="100" t="s">
        <v>139</v>
      </c>
      <c r="K151" s="100"/>
    </row>
    <row r="152" spans="1:12" ht="31.5" x14ac:dyDescent="0.25">
      <c r="A152" s="100"/>
      <c r="B152" s="8" t="s">
        <v>264</v>
      </c>
      <c r="C152" s="100">
        <v>5</v>
      </c>
      <c r="D152" s="100" t="s">
        <v>9</v>
      </c>
      <c r="E152" s="101">
        <v>285.61</v>
      </c>
      <c r="F152" s="101">
        <f t="shared" si="8"/>
        <v>285.61</v>
      </c>
      <c r="G152" s="101"/>
      <c r="H152" s="101"/>
      <c r="I152" s="101"/>
      <c r="J152" s="100" t="s">
        <v>139</v>
      </c>
      <c r="K152" s="100"/>
    </row>
    <row r="153" spans="1:12" ht="31.5" x14ac:dyDescent="0.25">
      <c r="A153" s="100"/>
      <c r="B153" s="8" t="s">
        <v>263</v>
      </c>
      <c r="C153" s="100">
        <v>2</v>
      </c>
      <c r="D153" s="100" t="s">
        <v>9</v>
      </c>
      <c r="E153" s="101">
        <v>114.25</v>
      </c>
      <c r="F153" s="101">
        <f t="shared" si="8"/>
        <v>114.25</v>
      </c>
      <c r="G153" s="101"/>
      <c r="H153" s="101"/>
      <c r="I153" s="101"/>
      <c r="J153" s="100" t="s">
        <v>139</v>
      </c>
      <c r="K153" s="100"/>
    </row>
    <row r="154" spans="1:12" x14ac:dyDescent="0.25">
      <c r="A154" s="100"/>
      <c r="B154" s="100" t="s">
        <v>236</v>
      </c>
      <c r="C154" s="100">
        <v>35</v>
      </c>
      <c r="D154" s="1" t="s">
        <v>9</v>
      </c>
      <c r="E154" s="101">
        <f>C154*62.7</f>
        <v>2194.5</v>
      </c>
      <c r="F154" s="101"/>
      <c r="G154" s="101">
        <f>E154</f>
        <v>2194.5</v>
      </c>
      <c r="H154" s="101"/>
      <c r="I154" s="101"/>
      <c r="J154" s="100" t="s">
        <v>139</v>
      </c>
      <c r="K154" s="100"/>
    </row>
    <row r="155" spans="1:12" x14ac:dyDescent="0.25">
      <c r="A155" s="100"/>
      <c r="B155" s="100" t="s">
        <v>237</v>
      </c>
      <c r="C155" s="100">
        <v>28</v>
      </c>
      <c r="D155" s="1" t="s">
        <v>9</v>
      </c>
      <c r="E155" s="101">
        <f>C155*62.7</f>
        <v>1755.6000000000001</v>
      </c>
      <c r="F155" s="101"/>
      <c r="G155" s="101">
        <f t="shared" ref="G155:G159" si="9">E155</f>
        <v>1755.6000000000001</v>
      </c>
      <c r="H155" s="101"/>
      <c r="I155" s="101"/>
      <c r="J155" s="100" t="s">
        <v>139</v>
      </c>
      <c r="K155" s="100"/>
    </row>
    <row r="156" spans="1:12" x14ac:dyDescent="0.25">
      <c r="A156" s="100"/>
      <c r="B156" s="100" t="s">
        <v>239</v>
      </c>
      <c r="C156" s="100">
        <v>110</v>
      </c>
      <c r="D156" s="1" t="s">
        <v>9</v>
      </c>
      <c r="E156" s="101">
        <f>C156*62.68</f>
        <v>6894.8</v>
      </c>
      <c r="F156" s="101"/>
      <c r="G156" s="101">
        <f t="shared" si="9"/>
        <v>6894.8</v>
      </c>
      <c r="H156" s="101"/>
      <c r="I156" s="101"/>
      <c r="J156" s="100" t="s">
        <v>139</v>
      </c>
      <c r="K156" s="100"/>
    </row>
    <row r="157" spans="1:12" x14ac:dyDescent="0.25">
      <c r="A157" s="100"/>
      <c r="B157" s="100" t="s">
        <v>240</v>
      </c>
      <c r="C157" s="100">
        <v>60</v>
      </c>
      <c r="D157" s="1" t="s">
        <v>9</v>
      </c>
      <c r="E157" s="101">
        <f>C157*62.68</f>
        <v>3760.8</v>
      </c>
      <c r="F157" s="101"/>
      <c r="G157" s="101">
        <f t="shared" si="9"/>
        <v>3760.8</v>
      </c>
      <c r="H157" s="101"/>
      <c r="I157" s="101"/>
      <c r="J157" s="100" t="s">
        <v>139</v>
      </c>
      <c r="K157" s="100"/>
    </row>
    <row r="158" spans="1:12" x14ac:dyDescent="0.25">
      <c r="A158" s="100"/>
      <c r="B158" s="100" t="s">
        <v>241</v>
      </c>
      <c r="C158" s="100">
        <v>10</v>
      </c>
      <c r="D158" s="1" t="s">
        <v>9</v>
      </c>
      <c r="E158" s="101">
        <f>C158*62.71+0.02</f>
        <v>627.12</v>
      </c>
      <c r="F158" s="101"/>
      <c r="G158" s="101">
        <f t="shared" si="9"/>
        <v>627.12</v>
      </c>
      <c r="H158" s="101"/>
      <c r="I158" s="101"/>
      <c r="J158" s="100" t="s">
        <v>139</v>
      </c>
      <c r="K158" s="100"/>
    </row>
    <row r="159" spans="1:12" x14ac:dyDescent="0.25">
      <c r="A159" s="100"/>
      <c r="B159" s="100" t="s">
        <v>242</v>
      </c>
      <c r="C159" s="100">
        <v>30</v>
      </c>
      <c r="D159" s="100" t="s">
        <v>9</v>
      </c>
      <c r="E159" s="101">
        <f>C159*62.7</f>
        <v>1881</v>
      </c>
      <c r="F159" s="101">
        <f>SUM(E134:E159)</f>
        <v>30999.999999999996</v>
      </c>
      <c r="G159" s="101">
        <f t="shared" si="9"/>
        <v>1881</v>
      </c>
      <c r="H159" s="101"/>
      <c r="I159" s="101"/>
      <c r="J159" s="100" t="s">
        <v>139</v>
      </c>
      <c r="K159" s="100"/>
    </row>
    <row r="160" spans="1:12" ht="15" customHeight="1" thickBot="1" x14ac:dyDescent="0.3">
      <c r="A160" s="128" t="s">
        <v>24</v>
      </c>
      <c r="B160" s="129"/>
      <c r="C160" s="129"/>
      <c r="D160" s="130"/>
      <c r="E160" s="47">
        <f>SUM(E128:E159)</f>
        <v>255999.99999999997</v>
      </c>
      <c r="F160" s="47">
        <f>SUM(F128:F159)</f>
        <v>94886.179999999978</v>
      </c>
      <c r="G160" s="47">
        <f>SUM(G128:G159)</f>
        <v>92113.82</v>
      </c>
      <c r="H160" s="97">
        <f>SUM(H129:H159)</f>
        <v>50000</v>
      </c>
      <c r="I160" s="97">
        <f>SUM(I129:I132)</f>
        <v>50000</v>
      </c>
      <c r="J160" s="102"/>
      <c r="K160" s="105"/>
      <c r="L160" s="51"/>
    </row>
    <row r="161" spans="1:15" ht="31.5" x14ac:dyDescent="0.25">
      <c r="A161" s="90" t="s">
        <v>41</v>
      </c>
      <c r="B161" s="89"/>
      <c r="C161" s="89"/>
      <c r="D161" s="89"/>
      <c r="E161" s="89"/>
      <c r="F161" s="89"/>
      <c r="G161" s="89"/>
      <c r="H161" s="96"/>
      <c r="I161" s="96"/>
      <c r="J161" s="1" t="s">
        <v>139</v>
      </c>
      <c r="K161" s="1"/>
    </row>
    <row r="162" spans="1:15" x14ac:dyDescent="0.25">
      <c r="A162" s="1" t="s">
        <v>93</v>
      </c>
      <c r="B162" s="1" t="s">
        <v>117</v>
      </c>
      <c r="C162" s="1">
        <v>350</v>
      </c>
      <c r="D162" s="1" t="s">
        <v>25</v>
      </c>
      <c r="E162" s="44">
        <v>38000</v>
      </c>
      <c r="F162" s="44"/>
      <c r="G162" s="44">
        <v>38000</v>
      </c>
      <c r="H162" s="44"/>
      <c r="I162" s="44"/>
      <c r="J162" s="1" t="s">
        <v>139</v>
      </c>
      <c r="K162" s="1"/>
    </row>
    <row r="163" spans="1:15" x14ac:dyDescent="0.25">
      <c r="A163" s="1"/>
      <c r="B163" s="1" t="s">
        <v>106</v>
      </c>
      <c r="C163" s="1">
        <v>400</v>
      </c>
      <c r="D163" s="1" t="s">
        <v>25</v>
      </c>
      <c r="E163" s="44">
        <v>46000</v>
      </c>
      <c r="F163" s="44"/>
      <c r="G163" s="44">
        <v>46000</v>
      </c>
      <c r="H163" s="44"/>
      <c r="I163" s="44"/>
      <c r="J163" s="1" t="s">
        <v>139</v>
      </c>
      <c r="K163" s="1"/>
    </row>
    <row r="164" spans="1:15" x14ac:dyDescent="0.25">
      <c r="A164" s="1"/>
      <c r="B164" s="1" t="s">
        <v>107</v>
      </c>
      <c r="C164" s="1">
        <v>550</v>
      </c>
      <c r="D164" s="1" t="s">
        <v>25</v>
      </c>
      <c r="E164" s="44">
        <v>65000</v>
      </c>
      <c r="F164" s="44"/>
      <c r="G164" s="44">
        <v>65000</v>
      </c>
      <c r="H164" s="44"/>
      <c r="I164" s="44"/>
      <c r="J164" s="1" t="s">
        <v>139</v>
      </c>
      <c r="K164" s="1"/>
    </row>
    <row r="165" spans="1:15" x14ac:dyDescent="0.25">
      <c r="A165" s="1"/>
      <c r="B165" s="1" t="s">
        <v>121</v>
      </c>
      <c r="C165" s="1">
        <v>1500</v>
      </c>
      <c r="D165" s="1" t="s">
        <v>25</v>
      </c>
      <c r="E165" s="44">
        <v>152000</v>
      </c>
      <c r="F165" s="44"/>
      <c r="G165" s="44"/>
      <c r="H165" s="44">
        <v>152000</v>
      </c>
      <c r="I165" s="44"/>
      <c r="J165" s="1" t="s">
        <v>139</v>
      </c>
      <c r="K165" s="1"/>
    </row>
    <row r="166" spans="1:15" x14ac:dyDescent="0.25">
      <c r="A166" s="1"/>
      <c r="B166" s="59" t="s">
        <v>108</v>
      </c>
      <c r="C166" s="59">
        <v>400</v>
      </c>
      <c r="D166" s="59" t="s">
        <v>25</v>
      </c>
      <c r="E166" s="60">
        <v>46000</v>
      </c>
      <c r="F166" s="60"/>
      <c r="G166" s="60">
        <v>46000</v>
      </c>
      <c r="H166" s="44"/>
      <c r="I166" s="44"/>
      <c r="J166" s="1" t="s">
        <v>139</v>
      </c>
      <c r="K166" s="1"/>
    </row>
    <row r="167" spans="1:15" ht="18" customHeight="1" x14ac:dyDescent="0.25">
      <c r="A167" s="1"/>
      <c r="B167" s="59" t="s">
        <v>109</v>
      </c>
      <c r="C167" s="59">
        <v>400</v>
      </c>
      <c r="D167" s="59" t="s">
        <v>25</v>
      </c>
      <c r="E167" s="60">
        <v>46000</v>
      </c>
      <c r="F167" s="60"/>
      <c r="G167" s="60">
        <v>46000</v>
      </c>
      <c r="H167" s="45"/>
      <c r="I167" s="44"/>
      <c r="J167" s="100" t="s">
        <v>139</v>
      </c>
      <c r="K167" s="1"/>
    </row>
    <row r="168" spans="1:15" ht="18" customHeight="1" x14ac:dyDescent="0.25">
      <c r="A168" s="71"/>
      <c r="B168" s="110" t="s">
        <v>256</v>
      </c>
      <c r="C168" s="110">
        <v>150</v>
      </c>
      <c r="D168" s="100" t="s">
        <v>25</v>
      </c>
      <c r="E168" s="111">
        <v>17084.96</v>
      </c>
      <c r="F168" s="83">
        <f>E168</f>
        <v>17084.96</v>
      </c>
      <c r="G168" s="83"/>
      <c r="H168" s="45"/>
      <c r="I168" s="44"/>
      <c r="J168" s="100" t="s">
        <v>139</v>
      </c>
      <c r="K168" s="1"/>
    </row>
    <row r="169" spans="1:15" ht="31.5" x14ac:dyDescent="0.25">
      <c r="A169" s="71"/>
      <c r="B169" s="8" t="s">
        <v>185</v>
      </c>
      <c r="C169" s="8">
        <v>64</v>
      </c>
      <c r="D169" s="59" t="s">
        <v>25</v>
      </c>
      <c r="E169" s="45">
        <v>25500</v>
      </c>
      <c r="F169" s="45"/>
      <c r="G169" s="45"/>
      <c r="H169" s="44">
        <v>25500</v>
      </c>
      <c r="I169" s="44"/>
      <c r="J169" s="1" t="s">
        <v>139</v>
      </c>
      <c r="K169" s="1"/>
    </row>
    <row r="170" spans="1:15" ht="31.5" x14ac:dyDescent="0.25">
      <c r="A170" s="71"/>
      <c r="B170" s="8" t="s">
        <v>183</v>
      </c>
      <c r="C170" s="8">
        <v>150</v>
      </c>
      <c r="D170" s="59" t="s">
        <v>25</v>
      </c>
      <c r="E170" s="45">
        <v>8415.0400000000009</v>
      </c>
      <c r="F170" s="45">
        <f>E170</f>
        <v>8415.0400000000009</v>
      </c>
      <c r="G170" s="45"/>
      <c r="I170" s="44"/>
      <c r="J170" s="1" t="s">
        <v>139</v>
      </c>
      <c r="K170" s="1"/>
    </row>
    <row r="171" spans="1:15" ht="31.5" x14ac:dyDescent="0.25">
      <c r="A171" s="71"/>
      <c r="B171" s="8" t="s">
        <v>129</v>
      </c>
      <c r="C171" s="8">
        <v>341</v>
      </c>
      <c r="D171" s="59" t="s">
        <v>25</v>
      </c>
      <c r="E171" s="45">
        <v>68200</v>
      </c>
      <c r="F171" s="45">
        <v>68200</v>
      </c>
      <c r="G171" s="45"/>
      <c r="H171" s="72"/>
      <c r="I171" s="44"/>
      <c r="J171" s="1" t="s">
        <v>139</v>
      </c>
      <c r="K171" s="1"/>
    </row>
    <row r="172" spans="1:15" ht="31.5" x14ac:dyDescent="0.25">
      <c r="A172" s="71"/>
      <c r="B172" s="8" t="s">
        <v>130</v>
      </c>
      <c r="C172" s="8">
        <v>326</v>
      </c>
      <c r="D172" s="59" t="s">
        <v>25</v>
      </c>
      <c r="E172" s="45">
        <v>65200</v>
      </c>
      <c r="F172" s="45">
        <v>65200</v>
      </c>
      <c r="G172" s="45"/>
      <c r="H172" s="72"/>
      <c r="I172" s="45"/>
      <c r="J172" s="1" t="s">
        <v>139</v>
      </c>
      <c r="K172" s="1"/>
      <c r="M172" s="51"/>
    </row>
    <row r="173" spans="1:15" x14ac:dyDescent="0.25">
      <c r="A173" s="71"/>
      <c r="B173" s="8" t="s">
        <v>187</v>
      </c>
      <c r="C173" s="8">
        <v>253</v>
      </c>
      <c r="D173" s="59" t="s">
        <v>25</v>
      </c>
      <c r="E173" s="45">
        <v>70000</v>
      </c>
      <c r="F173" s="45"/>
      <c r="G173" s="45">
        <v>70000</v>
      </c>
      <c r="H173" s="72"/>
      <c r="I173" s="45"/>
      <c r="J173" s="1" t="s">
        <v>139</v>
      </c>
      <c r="K173" s="1"/>
    </row>
    <row r="174" spans="1:15" x14ac:dyDescent="0.25">
      <c r="A174" s="71"/>
      <c r="B174" s="8" t="s">
        <v>188</v>
      </c>
      <c r="C174" s="8">
        <v>253</v>
      </c>
      <c r="D174" s="59" t="s">
        <v>25</v>
      </c>
      <c r="E174" s="45">
        <v>70000</v>
      </c>
      <c r="F174" s="45"/>
      <c r="G174" s="45">
        <v>70000</v>
      </c>
      <c r="H174" s="72"/>
      <c r="I174" s="44"/>
      <c r="J174" s="1" t="s">
        <v>139</v>
      </c>
      <c r="K174" s="1"/>
      <c r="L174" s="53"/>
      <c r="M174" s="53"/>
      <c r="N174" s="53"/>
      <c r="O174" s="53"/>
    </row>
    <row r="175" spans="1:15" x14ac:dyDescent="0.25">
      <c r="A175" s="71" t="s">
        <v>144</v>
      </c>
      <c r="B175" s="1" t="s">
        <v>112</v>
      </c>
      <c r="C175" s="1">
        <v>140</v>
      </c>
      <c r="D175" s="73" t="s">
        <v>95</v>
      </c>
      <c r="E175" s="45">
        <v>7280</v>
      </c>
      <c r="F175" s="45">
        <v>7280</v>
      </c>
      <c r="G175" s="1"/>
      <c r="H175" s="72"/>
      <c r="I175" s="44"/>
      <c r="J175" s="1" t="s">
        <v>139</v>
      </c>
      <c r="K175" s="1"/>
    </row>
    <row r="176" spans="1:15" x14ac:dyDescent="0.25">
      <c r="A176" s="71"/>
      <c r="B176" s="1" t="s">
        <v>113</v>
      </c>
      <c r="C176" s="1">
        <v>25.2</v>
      </c>
      <c r="D176" s="73" t="s">
        <v>95</v>
      </c>
      <c r="E176" s="45">
        <v>1310.4000000000001</v>
      </c>
      <c r="F176" s="45">
        <v>1310.4000000000001</v>
      </c>
      <c r="G176" s="1"/>
      <c r="H176" s="44"/>
      <c r="I176" s="60"/>
      <c r="J176" s="1" t="s">
        <v>139</v>
      </c>
      <c r="K176" s="1"/>
    </row>
    <row r="177" spans="1:11" x14ac:dyDescent="0.25">
      <c r="A177" s="1"/>
      <c r="B177" s="73" t="s">
        <v>114</v>
      </c>
      <c r="C177" s="73">
        <v>106</v>
      </c>
      <c r="D177" s="73" t="s">
        <v>95</v>
      </c>
      <c r="E177" s="45">
        <v>5512</v>
      </c>
      <c r="F177" s="45">
        <v>5512</v>
      </c>
      <c r="G177" s="74"/>
      <c r="H177" s="44"/>
      <c r="I177" s="60"/>
      <c r="J177" s="1" t="s">
        <v>139</v>
      </c>
      <c r="K177" s="1"/>
    </row>
    <row r="178" spans="1:11" x14ac:dyDescent="0.25">
      <c r="A178" s="1"/>
      <c r="B178" s="59" t="s">
        <v>115</v>
      </c>
      <c r="C178" s="59">
        <v>160</v>
      </c>
      <c r="D178" s="59" t="s">
        <v>95</v>
      </c>
      <c r="E178" s="45">
        <v>8320</v>
      </c>
      <c r="F178" s="45">
        <v>8320</v>
      </c>
      <c r="G178" s="60"/>
      <c r="H178" s="44"/>
      <c r="I178" s="60"/>
      <c r="J178" s="1" t="s">
        <v>139</v>
      </c>
      <c r="K178" s="1"/>
    </row>
    <row r="179" spans="1:11" x14ac:dyDescent="0.25">
      <c r="A179" s="1"/>
      <c r="B179" s="1" t="s">
        <v>116</v>
      </c>
      <c r="C179" s="59">
        <v>40</v>
      </c>
      <c r="D179" s="59" t="s">
        <v>95</v>
      </c>
      <c r="E179" s="45">
        <v>2080</v>
      </c>
      <c r="F179" s="45">
        <v>2080</v>
      </c>
      <c r="G179" s="60"/>
      <c r="H179" s="44"/>
      <c r="I179" s="60"/>
      <c r="J179" s="1" t="s">
        <v>139</v>
      </c>
      <c r="K179" s="1"/>
    </row>
    <row r="180" spans="1:11" x14ac:dyDescent="0.25">
      <c r="A180" s="1"/>
      <c r="B180" s="1" t="s">
        <v>118</v>
      </c>
      <c r="C180" s="59">
        <v>150</v>
      </c>
      <c r="D180" s="59" t="s">
        <v>95</v>
      </c>
      <c r="E180" s="45">
        <v>7800</v>
      </c>
      <c r="F180" s="45">
        <v>7800</v>
      </c>
      <c r="G180" s="60"/>
      <c r="H180" s="44"/>
      <c r="I180" s="60"/>
      <c r="J180" s="1" t="s">
        <v>139</v>
      </c>
      <c r="K180" s="1"/>
    </row>
    <row r="181" spans="1:11" x14ac:dyDescent="0.25">
      <c r="A181" s="1"/>
      <c r="B181" s="1" t="s">
        <v>119</v>
      </c>
      <c r="C181" s="59">
        <v>308</v>
      </c>
      <c r="D181" s="59" t="s">
        <v>95</v>
      </c>
      <c r="E181" s="45">
        <v>16016</v>
      </c>
      <c r="F181" s="45">
        <v>16016</v>
      </c>
      <c r="G181" s="60"/>
      <c r="H181" s="44"/>
      <c r="I181" s="68"/>
      <c r="J181" s="1" t="s">
        <v>139</v>
      </c>
      <c r="K181" s="1"/>
    </row>
    <row r="182" spans="1:11" x14ac:dyDescent="0.25">
      <c r="A182" s="1"/>
      <c r="B182" s="1" t="s">
        <v>120</v>
      </c>
      <c r="C182" s="60">
        <v>120</v>
      </c>
      <c r="D182" s="59" t="s">
        <v>95</v>
      </c>
      <c r="E182" s="68">
        <v>6280</v>
      </c>
      <c r="F182" s="68">
        <v>6280</v>
      </c>
      <c r="G182" s="60"/>
      <c r="H182" s="44"/>
      <c r="I182" s="60"/>
      <c r="J182" s="1" t="s">
        <v>139</v>
      </c>
      <c r="K182" s="1"/>
    </row>
    <row r="183" spans="1:11" x14ac:dyDescent="0.25">
      <c r="A183" s="1"/>
      <c r="B183" s="1" t="s">
        <v>121</v>
      </c>
      <c r="C183" s="60">
        <v>1041</v>
      </c>
      <c r="D183" s="59" t="s">
        <v>95</v>
      </c>
      <c r="E183" s="60">
        <v>54132</v>
      </c>
      <c r="F183" s="60">
        <v>54132</v>
      </c>
      <c r="G183" s="60"/>
      <c r="H183" s="44"/>
      <c r="I183" s="60"/>
      <c r="J183" s="1" t="s">
        <v>139</v>
      </c>
      <c r="K183" s="1"/>
    </row>
    <row r="184" spans="1:11" x14ac:dyDescent="0.25">
      <c r="A184" s="1"/>
      <c r="B184" s="1" t="s">
        <v>122</v>
      </c>
      <c r="C184" s="59">
        <v>443</v>
      </c>
      <c r="D184" s="59" t="s">
        <v>95</v>
      </c>
      <c r="E184" s="60">
        <v>23036</v>
      </c>
      <c r="F184" s="60">
        <v>23036</v>
      </c>
      <c r="G184" s="60"/>
      <c r="H184" s="44"/>
      <c r="I184" s="60"/>
      <c r="J184" s="1" t="s">
        <v>139</v>
      </c>
      <c r="K184" s="1"/>
    </row>
    <row r="185" spans="1:11" x14ac:dyDescent="0.25">
      <c r="A185" s="1"/>
      <c r="B185" s="59" t="s">
        <v>123</v>
      </c>
      <c r="C185" s="59">
        <v>54</v>
      </c>
      <c r="D185" s="59" t="s">
        <v>95</v>
      </c>
      <c r="E185" s="60">
        <v>2808</v>
      </c>
      <c r="F185" s="60">
        <v>2808</v>
      </c>
      <c r="G185" s="60"/>
      <c r="H185" s="44"/>
      <c r="I185" s="60"/>
      <c r="J185" s="1" t="s">
        <v>139</v>
      </c>
      <c r="K185" s="1"/>
    </row>
    <row r="186" spans="1:11" x14ac:dyDescent="0.25">
      <c r="A186" s="1"/>
      <c r="B186" s="59" t="s">
        <v>124</v>
      </c>
      <c r="C186" s="59">
        <v>109</v>
      </c>
      <c r="D186" s="59" t="s">
        <v>95</v>
      </c>
      <c r="E186" s="60">
        <v>5668</v>
      </c>
      <c r="F186" s="60">
        <v>5668</v>
      </c>
      <c r="G186" s="60"/>
      <c r="H186" s="44"/>
      <c r="I186" s="60"/>
      <c r="J186" s="1" t="s">
        <v>139</v>
      </c>
      <c r="K186" s="1"/>
    </row>
    <row r="187" spans="1:11" x14ac:dyDescent="0.25">
      <c r="A187" s="1"/>
      <c r="B187" s="59" t="s">
        <v>125</v>
      </c>
      <c r="C187" s="59">
        <v>20</v>
      </c>
      <c r="D187" s="59" t="s">
        <v>95</v>
      </c>
      <c r="E187" s="60">
        <v>1040</v>
      </c>
      <c r="F187" s="60">
        <v>1040</v>
      </c>
      <c r="G187" s="60"/>
      <c r="H187" s="44"/>
      <c r="I187" s="60"/>
      <c r="J187" s="1" t="s">
        <v>139</v>
      </c>
      <c r="K187" s="1"/>
    </row>
    <row r="188" spans="1:11" x14ac:dyDescent="0.25">
      <c r="A188" s="1"/>
      <c r="B188" s="59" t="s">
        <v>126</v>
      </c>
      <c r="C188" s="59">
        <v>54</v>
      </c>
      <c r="D188" s="59" t="s">
        <v>95</v>
      </c>
      <c r="E188" s="60">
        <v>2808</v>
      </c>
      <c r="F188" s="60">
        <v>2808</v>
      </c>
      <c r="G188" s="60"/>
      <c r="H188" s="44"/>
      <c r="I188" s="60"/>
      <c r="J188" s="1" t="s">
        <v>139</v>
      </c>
      <c r="K188" s="1"/>
    </row>
    <row r="189" spans="1:11" x14ac:dyDescent="0.25">
      <c r="A189" s="1"/>
      <c r="B189" s="59" t="s">
        <v>127</v>
      </c>
      <c r="C189" s="59">
        <v>83.2</v>
      </c>
      <c r="D189" s="59" t="s">
        <v>95</v>
      </c>
      <c r="E189" s="60">
        <v>4326.3999999999996</v>
      </c>
      <c r="F189" s="60">
        <v>4326.3999999999996</v>
      </c>
      <c r="G189" s="60"/>
      <c r="H189" s="44"/>
      <c r="I189" s="60"/>
      <c r="J189" s="1" t="s">
        <v>139</v>
      </c>
      <c r="K189" s="1"/>
    </row>
    <row r="190" spans="1:11" x14ac:dyDescent="0.25">
      <c r="A190" s="1" t="s">
        <v>143</v>
      </c>
      <c r="B190" s="75" t="s">
        <v>111</v>
      </c>
      <c r="C190" s="59">
        <v>300</v>
      </c>
      <c r="D190" s="59" t="s">
        <v>25</v>
      </c>
      <c r="E190" s="60">
        <v>45500</v>
      </c>
      <c r="F190" s="60">
        <v>45500</v>
      </c>
      <c r="G190" s="60"/>
      <c r="H190" s="44"/>
      <c r="I190" s="60"/>
      <c r="J190" s="1" t="s">
        <v>139</v>
      </c>
      <c r="K190" s="1"/>
    </row>
    <row r="191" spans="1:11" x14ac:dyDescent="0.25">
      <c r="A191" s="1"/>
      <c r="B191" s="59" t="s">
        <v>110</v>
      </c>
      <c r="C191" s="59">
        <v>445</v>
      </c>
      <c r="D191" s="59" t="s">
        <v>25</v>
      </c>
      <c r="E191" s="60">
        <v>35338</v>
      </c>
      <c r="F191" s="60">
        <v>35338</v>
      </c>
      <c r="G191" s="60"/>
      <c r="I191" s="60"/>
      <c r="J191" s="1" t="s">
        <v>139</v>
      </c>
      <c r="K191" s="1"/>
    </row>
    <row r="192" spans="1:11" ht="31.5" x14ac:dyDescent="0.25">
      <c r="A192" s="1"/>
      <c r="B192" s="8" t="s">
        <v>129</v>
      </c>
      <c r="C192" s="59">
        <v>45</v>
      </c>
      <c r="D192" s="59" t="s">
        <v>25</v>
      </c>
      <c r="E192" s="60">
        <v>7500</v>
      </c>
      <c r="F192" s="60">
        <v>7500</v>
      </c>
      <c r="G192" s="60"/>
      <c r="H192" s="44"/>
      <c r="I192" s="60"/>
      <c r="J192" s="1" t="s">
        <v>139</v>
      </c>
      <c r="K192" s="1"/>
    </row>
    <row r="193" spans="1:15" ht="31.5" x14ac:dyDescent="0.25">
      <c r="A193" s="1"/>
      <c r="B193" s="8" t="s">
        <v>130</v>
      </c>
      <c r="C193" s="59">
        <v>30</v>
      </c>
      <c r="D193" s="59" t="s">
        <v>95</v>
      </c>
      <c r="E193" s="60">
        <v>1200</v>
      </c>
      <c r="F193" s="60">
        <v>1200</v>
      </c>
      <c r="G193" s="60"/>
      <c r="H193" s="44"/>
      <c r="I193" s="44"/>
      <c r="J193" s="1" t="s">
        <v>139</v>
      </c>
      <c r="K193" s="1"/>
    </row>
    <row r="194" spans="1:15" x14ac:dyDescent="0.25">
      <c r="A194" s="1" t="s">
        <v>94</v>
      </c>
      <c r="B194" s="1"/>
      <c r="C194" s="1"/>
      <c r="D194" s="1" t="s">
        <v>95</v>
      </c>
      <c r="E194" s="44"/>
      <c r="F194" s="1"/>
      <c r="G194" s="44"/>
      <c r="H194" s="44"/>
      <c r="I194" s="44"/>
      <c r="J194" s="1" t="s">
        <v>139</v>
      </c>
      <c r="K194" s="1"/>
    </row>
    <row r="195" spans="1:15" x14ac:dyDescent="0.25">
      <c r="A195" s="1" t="s">
        <v>26</v>
      </c>
      <c r="B195" s="1" t="s">
        <v>128</v>
      </c>
      <c r="C195" s="1">
        <v>121</v>
      </c>
      <c r="D195" s="59" t="s">
        <v>25</v>
      </c>
      <c r="E195" s="44">
        <v>25000</v>
      </c>
      <c r="F195" s="44">
        <v>25000</v>
      </c>
      <c r="G195" s="44"/>
      <c r="H195" s="44"/>
      <c r="I195" s="44"/>
      <c r="J195" s="1" t="s">
        <v>139</v>
      </c>
      <c r="K195" s="1"/>
    </row>
    <row r="196" spans="1:15" ht="31.5" x14ac:dyDescent="0.25">
      <c r="A196" s="1"/>
      <c r="B196" s="8" t="s">
        <v>130</v>
      </c>
      <c r="C196" s="59">
        <v>40</v>
      </c>
      <c r="D196" s="59" t="s">
        <v>25</v>
      </c>
      <c r="E196" s="60">
        <v>6700</v>
      </c>
      <c r="F196" s="60">
        <v>6700</v>
      </c>
      <c r="G196" s="44"/>
      <c r="H196" s="44"/>
      <c r="I196" s="1"/>
      <c r="J196" s="1" t="s">
        <v>139</v>
      </c>
      <c r="K196" s="1"/>
    </row>
    <row r="197" spans="1:15" x14ac:dyDescent="0.25">
      <c r="A197" s="1"/>
      <c r="B197" s="8" t="s">
        <v>187</v>
      </c>
      <c r="C197" s="59">
        <v>75</v>
      </c>
      <c r="D197" s="59" t="s">
        <v>25</v>
      </c>
      <c r="E197" s="60">
        <v>8000</v>
      </c>
      <c r="F197" s="60"/>
      <c r="G197" s="60">
        <v>8000</v>
      </c>
      <c r="H197" s="44"/>
      <c r="J197" s="1" t="s">
        <v>139</v>
      </c>
      <c r="K197" s="1"/>
    </row>
    <row r="198" spans="1:15" ht="15.75" customHeight="1" x14ac:dyDescent="0.25">
      <c r="A198" s="1"/>
      <c r="B198" s="8" t="s">
        <v>188</v>
      </c>
      <c r="C198" s="59">
        <v>75</v>
      </c>
      <c r="D198" s="59" t="s">
        <v>25</v>
      </c>
      <c r="E198" s="60">
        <v>8000</v>
      </c>
      <c r="F198" s="60"/>
      <c r="G198" s="60">
        <v>8000</v>
      </c>
      <c r="H198" s="44"/>
      <c r="I198" s="44"/>
      <c r="J198" s="1" t="s">
        <v>139</v>
      </c>
      <c r="K198" s="1"/>
      <c r="L198" s="53"/>
      <c r="M198" s="54"/>
      <c r="N198" s="53"/>
      <c r="O198" s="54"/>
    </row>
    <row r="199" spans="1:15" ht="31.5" x14ac:dyDescent="0.25">
      <c r="A199" s="1" t="s">
        <v>27</v>
      </c>
      <c r="B199" s="1" t="s">
        <v>192</v>
      </c>
      <c r="C199" s="59">
        <v>3</v>
      </c>
      <c r="D199" s="59" t="s">
        <v>9</v>
      </c>
      <c r="E199" s="60">
        <v>25000</v>
      </c>
      <c r="F199" s="44">
        <v>25000</v>
      </c>
      <c r="G199" s="60"/>
      <c r="I199" s="44"/>
      <c r="J199" s="1" t="s">
        <v>139</v>
      </c>
      <c r="K199" s="1"/>
    </row>
    <row r="200" spans="1:15" x14ac:dyDescent="0.25">
      <c r="A200" s="1" t="s">
        <v>28</v>
      </c>
      <c r="B200" s="59" t="s">
        <v>110</v>
      </c>
      <c r="C200" s="1">
        <v>1</v>
      </c>
      <c r="D200" s="1" t="s">
        <v>9</v>
      </c>
      <c r="E200" s="44">
        <v>6000</v>
      </c>
      <c r="F200" s="44">
        <v>6000</v>
      </c>
      <c r="G200" s="1"/>
      <c r="H200" s="44"/>
      <c r="I200" s="44"/>
      <c r="J200" s="1" t="s">
        <v>139</v>
      </c>
      <c r="K200" s="1"/>
    </row>
    <row r="201" spans="1:15" x14ac:dyDescent="0.25">
      <c r="A201" s="1"/>
      <c r="B201" s="8" t="s">
        <v>187</v>
      </c>
      <c r="C201" s="1">
        <v>2</v>
      </c>
      <c r="D201" s="1" t="s">
        <v>9</v>
      </c>
      <c r="E201" s="44">
        <v>8000</v>
      </c>
      <c r="F201" s="44"/>
      <c r="G201" s="44">
        <v>8000</v>
      </c>
      <c r="H201" s="44"/>
      <c r="I201" s="44"/>
      <c r="J201" s="1" t="s">
        <v>139</v>
      </c>
      <c r="K201" s="1"/>
    </row>
    <row r="202" spans="1:15" ht="14.25" customHeight="1" x14ac:dyDescent="0.25">
      <c r="A202" s="1"/>
      <c r="B202" s="8" t="s">
        <v>188</v>
      </c>
      <c r="C202" s="1">
        <v>2</v>
      </c>
      <c r="D202" s="1" t="s">
        <v>9</v>
      </c>
      <c r="E202" s="44">
        <v>8000</v>
      </c>
      <c r="F202" s="44"/>
      <c r="G202" s="44">
        <v>8000</v>
      </c>
      <c r="H202" s="44"/>
      <c r="I202" s="44"/>
      <c r="J202" s="1" t="s">
        <v>139</v>
      </c>
      <c r="K202" s="1"/>
    </row>
    <row r="203" spans="1:15" ht="30.75" customHeight="1" x14ac:dyDescent="0.25">
      <c r="A203" s="1" t="s">
        <v>29</v>
      </c>
      <c r="B203" s="1" t="s">
        <v>128</v>
      </c>
      <c r="C203" s="1">
        <v>28</v>
      </c>
      <c r="D203" s="59" t="s">
        <v>25</v>
      </c>
      <c r="E203" s="44">
        <v>3000</v>
      </c>
      <c r="F203" s="44">
        <v>3000</v>
      </c>
      <c r="G203" s="44"/>
      <c r="H203" s="44"/>
      <c r="I203" s="44"/>
      <c r="J203" s="1" t="s">
        <v>139</v>
      </c>
      <c r="K203" s="1"/>
    </row>
    <row r="204" spans="1:15" ht="29.25" customHeight="1" x14ac:dyDescent="0.25">
      <c r="A204" s="1"/>
      <c r="B204" s="8" t="s">
        <v>129</v>
      </c>
      <c r="C204" s="1">
        <v>21</v>
      </c>
      <c r="D204" s="59" t="s">
        <v>25</v>
      </c>
      <c r="E204" s="44">
        <v>1100</v>
      </c>
      <c r="F204" s="44">
        <v>1100</v>
      </c>
      <c r="G204" s="44"/>
      <c r="H204" s="44"/>
      <c r="I204" s="44"/>
      <c r="J204" s="1" t="s">
        <v>139</v>
      </c>
      <c r="K204" s="1"/>
    </row>
    <row r="205" spans="1:15" ht="28.5" customHeight="1" x14ac:dyDescent="0.25">
      <c r="A205" s="1"/>
      <c r="B205" s="8" t="s">
        <v>130</v>
      </c>
      <c r="C205" s="1">
        <v>50</v>
      </c>
      <c r="D205" s="59" t="s">
        <v>25</v>
      </c>
      <c r="E205" s="44">
        <v>2620</v>
      </c>
      <c r="F205" s="44">
        <v>2620</v>
      </c>
      <c r="G205" s="44"/>
      <c r="H205" s="44"/>
      <c r="I205" s="44"/>
      <c r="J205" s="1" t="s">
        <v>139</v>
      </c>
      <c r="K205" s="1"/>
    </row>
    <row r="206" spans="1:15" ht="18.75" customHeight="1" x14ac:dyDescent="0.25">
      <c r="A206" s="1"/>
      <c r="B206" s="8" t="s">
        <v>131</v>
      </c>
      <c r="C206" s="1">
        <v>35</v>
      </c>
      <c r="D206" s="59" t="s">
        <v>25</v>
      </c>
      <c r="E206" s="44">
        <v>1800</v>
      </c>
      <c r="F206" s="44">
        <v>1800</v>
      </c>
      <c r="G206" s="44"/>
      <c r="H206" s="44"/>
      <c r="I206" s="1"/>
      <c r="J206" s="1" t="s">
        <v>139</v>
      </c>
      <c r="K206" s="1"/>
    </row>
    <row r="207" spans="1:15" ht="20.25" customHeight="1" x14ac:dyDescent="0.25">
      <c r="A207" s="1"/>
      <c r="B207" s="8" t="s">
        <v>187</v>
      </c>
      <c r="C207" s="1">
        <v>70</v>
      </c>
      <c r="D207" s="59" t="s">
        <v>25</v>
      </c>
      <c r="E207" s="44">
        <v>10000</v>
      </c>
      <c r="F207" s="44"/>
      <c r="G207" s="44">
        <v>10000</v>
      </c>
      <c r="H207" s="44"/>
      <c r="J207" s="1" t="s">
        <v>139</v>
      </c>
      <c r="K207" s="1"/>
    </row>
    <row r="208" spans="1:15" x14ac:dyDescent="0.25">
      <c r="A208" s="1"/>
      <c r="B208" s="8" t="s">
        <v>188</v>
      </c>
      <c r="C208" s="1">
        <v>70</v>
      </c>
      <c r="D208" s="59" t="s">
        <v>25</v>
      </c>
      <c r="E208" s="44">
        <v>10000</v>
      </c>
      <c r="F208" s="44"/>
      <c r="G208" s="44">
        <v>10000</v>
      </c>
      <c r="I208" s="48"/>
      <c r="J208" s="1" t="s">
        <v>139</v>
      </c>
      <c r="K208" s="1"/>
      <c r="L208" s="53"/>
      <c r="M208" s="54"/>
      <c r="N208" s="53"/>
      <c r="O208" s="54"/>
    </row>
    <row r="209" spans="1:15" ht="31.5" x14ac:dyDescent="0.25">
      <c r="A209" s="1" t="s">
        <v>197</v>
      </c>
      <c r="B209" s="1" t="s">
        <v>191</v>
      </c>
      <c r="C209" s="1">
        <v>1.5</v>
      </c>
      <c r="D209" s="59" t="s">
        <v>190</v>
      </c>
      <c r="E209" s="44">
        <v>15000</v>
      </c>
      <c r="F209" s="44">
        <v>15000</v>
      </c>
      <c r="G209" s="44"/>
      <c r="H209" s="1"/>
      <c r="I209" s="44"/>
      <c r="J209" s="1" t="s">
        <v>139</v>
      </c>
      <c r="K209" s="1"/>
      <c r="L209" s="53"/>
      <c r="M209" s="54"/>
      <c r="N209" s="53"/>
      <c r="O209" s="54"/>
    </row>
    <row r="210" spans="1:15" ht="31.5" x14ac:dyDescent="0.25">
      <c r="A210" s="1"/>
      <c r="B210" s="1" t="s">
        <v>194</v>
      </c>
      <c r="C210" s="1">
        <v>2</v>
      </c>
      <c r="D210" s="59" t="s">
        <v>190</v>
      </c>
      <c r="E210" s="44">
        <v>30000</v>
      </c>
      <c r="F210" s="44">
        <v>30000</v>
      </c>
      <c r="G210" s="44"/>
      <c r="H210" s="1"/>
      <c r="I210" s="44"/>
      <c r="J210" s="1" t="s">
        <v>139</v>
      </c>
      <c r="K210" s="1"/>
      <c r="L210" s="53"/>
      <c r="M210" s="54"/>
      <c r="N210" s="53"/>
      <c r="O210" s="54"/>
    </row>
    <row r="211" spans="1:15" ht="31.5" x14ac:dyDescent="0.25">
      <c r="A211" s="1" t="s">
        <v>198</v>
      </c>
      <c r="B211" s="8" t="s">
        <v>129</v>
      </c>
      <c r="C211" s="1">
        <v>2</v>
      </c>
      <c r="D211" s="1" t="s">
        <v>9</v>
      </c>
      <c r="E211" s="44">
        <v>12000</v>
      </c>
      <c r="F211" s="44">
        <v>12000</v>
      </c>
      <c r="G211" s="44"/>
      <c r="H211" s="44"/>
      <c r="I211" s="48"/>
      <c r="J211" s="1" t="s">
        <v>139</v>
      </c>
      <c r="K211" s="1"/>
    </row>
    <row r="212" spans="1:15" ht="31.5" x14ac:dyDescent="0.25">
      <c r="A212" s="1"/>
      <c r="B212" s="8" t="s">
        <v>130</v>
      </c>
      <c r="C212" s="1">
        <v>2</v>
      </c>
      <c r="D212" s="1" t="s">
        <v>9</v>
      </c>
      <c r="E212" s="44">
        <v>12000</v>
      </c>
      <c r="F212" s="44">
        <v>12000</v>
      </c>
      <c r="G212" s="44"/>
      <c r="H212" s="44"/>
      <c r="I212" s="48"/>
      <c r="J212" s="1" t="s">
        <v>139</v>
      </c>
      <c r="K212" s="1"/>
    </row>
    <row r="213" spans="1:15" ht="31.5" x14ac:dyDescent="0.25">
      <c r="A213" s="1"/>
      <c r="B213" s="8" t="s">
        <v>131</v>
      </c>
      <c r="C213" s="1">
        <v>1</v>
      </c>
      <c r="D213" s="1" t="s">
        <v>9</v>
      </c>
      <c r="E213" s="44">
        <v>6000</v>
      </c>
      <c r="F213" s="44">
        <v>6000</v>
      </c>
      <c r="G213" s="44"/>
      <c r="H213" s="44"/>
      <c r="I213" s="48"/>
      <c r="J213" s="1" t="s">
        <v>139</v>
      </c>
      <c r="K213" s="1"/>
    </row>
    <row r="214" spans="1:15" x14ac:dyDescent="0.25">
      <c r="A214" s="1"/>
      <c r="B214" s="8" t="s">
        <v>186</v>
      </c>
      <c r="C214" s="1">
        <v>1</v>
      </c>
      <c r="D214" s="1" t="s">
        <v>9</v>
      </c>
      <c r="E214" s="45">
        <v>8000</v>
      </c>
      <c r="F214" s="45">
        <v>8000</v>
      </c>
      <c r="G214" s="45"/>
      <c r="H214" s="44"/>
      <c r="I214" s="48"/>
      <c r="J214" s="1" t="s">
        <v>139</v>
      </c>
      <c r="K214" s="1"/>
    </row>
    <row r="215" spans="1:15" x14ac:dyDescent="0.25">
      <c r="A215" s="1"/>
      <c r="B215" s="8" t="s">
        <v>106</v>
      </c>
      <c r="C215" s="8">
        <v>2</v>
      </c>
      <c r="D215" s="8" t="s">
        <v>9</v>
      </c>
      <c r="E215" s="45">
        <v>36000</v>
      </c>
      <c r="F215" s="45"/>
      <c r="G215" s="45">
        <v>36000</v>
      </c>
      <c r="H215" s="44"/>
      <c r="I215" s="48"/>
      <c r="J215" s="1" t="s">
        <v>139</v>
      </c>
      <c r="K215" s="1"/>
    </row>
    <row r="216" spans="1:15" x14ac:dyDescent="0.25">
      <c r="A216" s="1"/>
      <c r="B216" s="8" t="s">
        <v>137</v>
      </c>
      <c r="C216" s="8">
        <v>1</v>
      </c>
      <c r="D216" s="1" t="s">
        <v>9</v>
      </c>
      <c r="E216" s="44">
        <v>6000</v>
      </c>
      <c r="F216" s="44">
        <v>6000</v>
      </c>
      <c r="G216" s="45"/>
      <c r="H216" s="44"/>
      <c r="I216" s="48"/>
      <c r="J216" s="1" t="s">
        <v>139</v>
      </c>
      <c r="K216" s="1"/>
    </row>
    <row r="217" spans="1:15" x14ac:dyDescent="0.25">
      <c r="A217" s="1"/>
      <c r="B217" s="8" t="s">
        <v>134</v>
      </c>
      <c r="C217" s="8">
        <v>1</v>
      </c>
      <c r="D217" s="8" t="s">
        <v>9</v>
      </c>
      <c r="E217" s="45">
        <v>6000</v>
      </c>
      <c r="F217" s="45"/>
      <c r="G217" s="45">
        <v>6000</v>
      </c>
      <c r="H217" s="44"/>
      <c r="I217" s="48"/>
      <c r="J217" s="1" t="s">
        <v>139</v>
      </c>
      <c r="K217" s="1"/>
    </row>
    <row r="218" spans="1:15" ht="30" customHeight="1" x14ac:dyDescent="0.25">
      <c r="A218" s="1"/>
      <c r="B218" s="8" t="s">
        <v>133</v>
      </c>
      <c r="C218" s="1">
        <v>4</v>
      </c>
      <c r="D218" s="1" t="s">
        <v>9</v>
      </c>
      <c r="E218" s="44">
        <v>24000</v>
      </c>
      <c r="F218" s="44">
        <v>24000</v>
      </c>
      <c r="G218" s="44"/>
      <c r="H218" s="44"/>
      <c r="I218" s="48"/>
      <c r="J218" s="1" t="s">
        <v>139</v>
      </c>
      <c r="K218" s="1"/>
    </row>
    <row r="219" spans="1:15" ht="30" customHeight="1" x14ac:dyDescent="0.25">
      <c r="A219" s="1" t="s">
        <v>199</v>
      </c>
      <c r="B219" s="8" t="s">
        <v>131</v>
      </c>
      <c r="C219" s="1">
        <v>3</v>
      </c>
      <c r="D219" s="1" t="s">
        <v>9</v>
      </c>
      <c r="E219" s="44">
        <v>3000</v>
      </c>
      <c r="F219" s="44">
        <v>3000</v>
      </c>
      <c r="G219" s="44"/>
      <c r="H219" s="44"/>
      <c r="I219" s="48"/>
      <c r="J219" s="1" t="s">
        <v>139</v>
      </c>
      <c r="K219" s="8"/>
    </row>
    <row r="220" spans="1:15" ht="18.75" customHeight="1" x14ac:dyDescent="0.25">
      <c r="A220" s="8"/>
      <c r="B220" s="8" t="s">
        <v>129</v>
      </c>
      <c r="C220" s="1">
        <v>4</v>
      </c>
      <c r="D220" s="1" t="s">
        <v>9</v>
      </c>
      <c r="E220" s="44">
        <v>4000</v>
      </c>
      <c r="F220" s="44">
        <v>4000</v>
      </c>
      <c r="G220" s="44"/>
      <c r="H220" s="45"/>
      <c r="I220" s="49"/>
      <c r="J220" s="1" t="s">
        <v>139</v>
      </c>
      <c r="K220" s="8"/>
    </row>
    <row r="221" spans="1:15" ht="18.75" customHeight="1" x14ac:dyDescent="0.25">
      <c r="A221" s="8"/>
      <c r="B221" s="8" t="s">
        <v>120</v>
      </c>
      <c r="C221" s="8">
        <v>6</v>
      </c>
      <c r="D221" s="1" t="s">
        <v>9</v>
      </c>
      <c r="E221" s="45">
        <v>6000</v>
      </c>
      <c r="F221" s="45"/>
      <c r="G221" s="45">
        <v>6000</v>
      </c>
      <c r="H221" s="45"/>
      <c r="I221" s="49"/>
      <c r="J221" s="1" t="s">
        <v>139</v>
      </c>
      <c r="K221" s="8"/>
    </row>
    <row r="222" spans="1:15" ht="18.75" customHeight="1" x14ac:dyDescent="0.25">
      <c r="A222" s="8"/>
      <c r="B222" s="8" t="s">
        <v>132</v>
      </c>
      <c r="C222" s="8">
        <v>6</v>
      </c>
      <c r="D222" s="8" t="s">
        <v>9</v>
      </c>
      <c r="E222" s="45">
        <v>6000</v>
      </c>
      <c r="F222" s="45"/>
      <c r="G222" s="45">
        <v>6000</v>
      </c>
      <c r="H222" s="45"/>
      <c r="I222" s="87"/>
      <c r="J222" s="1" t="s">
        <v>139</v>
      </c>
      <c r="K222" s="8"/>
    </row>
    <row r="223" spans="1:15" ht="18.75" customHeight="1" x14ac:dyDescent="0.25">
      <c r="A223" s="8"/>
      <c r="B223" s="8" t="s">
        <v>187</v>
      </c>
      <c r="C223" s="8">
        <v>3</v>
      </c>
      <c r="D223" s="8" t="s">
        <v>9</v>
      </c>
      <c r="E223" s="45">
        <v>4000</v>
      </c>
      <c r="F223" s="45"/>
      <c r="G223" s="87">
        <v>4000</v>
      </c>
      <c r="H223" s="45"/>
      <c r="I223" s="87"/>
      <c r="J223" s="1" t="s">
        <v>139</v>
      </c>
      <c r="K223" s="8"/>
    </row>
    <row r="224" spans="1:15" ht="14.25" customHeight="1" x14ac:dyDescent="0.25">
      <c r="A224" s="8"/>
      <c r="B224" s="8" t="s">
        <v>188</v>
      </c>
      <c r="C224" s="8">
        <v>3</v>
      </c>
      <c r="D224" s="8" t="s">
        <v>9</v>
      </c>
      <c r="E224" s="45">
        <v>4000</v>
      </c>
      <c r="F224" s="45"/>
      <c r="G224" s="87">
        <v>4000</v>
      </c>
      <c r="H224" s="45"/>
      <c r="I224" s="45"/>
      <c r="J224" s="1" t="s">
        <v>139</v>
      </c>
      <c r="K224" s="8"/>
    </row>
    <row r="225" spans="1:14" ht="14.25" customHeight="1" x14ac:dyDescent="0.25">
      <c r="A225" s="8" t="s">
        <v>200</v>
      </c>
      <c r="B225" s="8" t="s">
        <v>193</v>
      </c>
      <c r="C225" s="8">
        <v>72</v>
      </c>
      <c r="D225" s="8" t="s">
        <v>25</v>
      </c>
      <c r="E225" s="45">
        <v>15000</v>
      </c>
      <c r="F225" s="45"/>
      <c r="G225" s="87">
        <v>15000</v>
      </c>
      <c r="H225" s="45"/>
      <c r="I225" s="45"/>
      <c r="J225" s="1" t="s">
        <v>139</v>
      </c>
      <c r="K225" s="8"/>
    </row>
    <row r="226" spans="1:14" ht="14.25" customHeight="1" x14ac:dyDescent="0.25">
      <c r="A226" s="8" t="s">
        <v>201</v>
      </c>
      <c r="B226" s="1" t="s">
        <v>135</v>
      </c>
      <c r="C226" s="1">
        <v>1</v>
      </c>
      <c r="D226" s="1" t="s">
        <v>9</v>
      </c>
      <c r="E226" s="44">
        <v>23000</v>
      </c>
      <c r="F226" s="1"/>
      <c r="G226" s="45">
        <v>23000</v>
      </c>
      <c r="H226" s="45"/>
      <c r="I226" s="45"/>
      <c r="J226" s="1" t="s">
        <v>139</v>
      </c>
      <c r="K226" s="8"/>
    </row>
    <row r="227" spans="1:14" ht="14.25" customHeight="1" x14ac:dyDescent="0.25">
      <c r="A227" s="8"/>
      <c r="B227" s="1" t="s">
        <v>189</v>
      </c>
      <c r="C227" s="8">
        <v>2</v>
      </c>
      <c r="D227" s="8" t="s">
        <v>9</v>
      </c>
      <c r="E227" s="45">
        <v>178000</v>
      </c>
      <c r="F227" s="45"/>
      <c r="G227" s="45">
        <v>89000</v>
      </c>
      <c r="H227" s="45">
        <v>89000</v>
      </c>
      <c r="I227" s="45"/>
      <c r="J227" s="1" t="s">
        <v>139</v>
      </c>
      <c r="K227" s="8"/>
      <c r="L227" s="51">
        <f>G227+H227</f>
        <v>178000</v>
      </c>
    </row>
    <row r="228" spans="1:14" ht="14.25" customHeight="1" x14ac:dyDescent="0.25">
      <c r="A228" s="8"/>
      <c r="B228" s="1" t="s">
        <v>136</v>
      </c>
      <c r="C228" s="8">
        <v>1</v>
      </c>
      <c r="D228" s="8" t="s">
        <v>9</v>
      </c>
      <c r="E228" s="45">
        <v>32000</v>
      </c>
      <c r="F228" s="45"/>
      <c r="G228" s="45">
        <v>32000</v>
      </c>
      <c r="H228" s="44"/>
      <c r="I228" s="44"/>
      <c r="J228" s="1" t="s">
        <v>139</v>
      </c>
      <c r="K228" s="1"/>
    </row>
    <row r="229" spans="1:14" ht="16.5" thickBot="1" x14ac:dyDescent="0.3">
      <c r="A229" s="8"/>
      <c r="B229" s="8" t="s">
        <v>138</v>
      </c>
      <c r="C229" s="8">
        <v>1</v>
      </c>
      <c r="D229" s="8" t="s">
        <v>9</v>
      </c>
      <c r="E229" s="45">
        <v>18000</v>
      </c>
      <c r="F229" s="45"/>
      <c r="G229" s="45">
        <v>18000</v>
      </c>
      <c r="H229" s="94"/>
      <c r="I229" s="47"/>
      <c r="J229" s="33" t="s">
        <v>139</v>
      </c>
      <c r="K229" s="16"/>
    </row>
    <row r="230" spans="1:14" ht="16.5" customHeight="1" thickBot="1" x14ac:dyDescent="0.3">
      <c r="A230" s="122" t="s">
        <v>99</v>
      </c>
      <c r="B230" s="123"/>
      <c r="C230" s="123"/>
      <c r="D230" s="123"/>
      <c r="E230" s="46">
        <f>SUM(E162:E229)</f>
        <v>1526574.8</v>
      </c>
      <c r="F230" s="46">
        <f>SUM(F162:F229)</f>
        <v>588074.80000000005</v>
      </c>
      <c r="G230" s="46">
        <f>SUM(G162:G229)</f>
        <v>672000</v>
      </c>
      <c r="H230" s="95">
        <f>SUM(H161:H229)</f>
        <v>266500</v>
      </c>
      <c r="I230" s="23"/>
      <c r="J230" s="15"/>
      <c r="K230" s="16"/>
      <c r="L230" s="51">
        <f>F230+G230+H230</f>
        <v>1526574.8</v>
      </c>
    </row>
    <row r="231" spans="1:14" ht="16.5" customHeight="1" thickBot="1" x14ac:dyDescent="0.3">
      <c r="A231" s="39"/>
      <c r="B231" s="123" t="s">
        <v>96</v>
      </c>
      <c r="C231" s="123"/>
      <c r="D231" s="124"/>
      <c r="E231" s="46">
        <v>10000</v>
      </c>
      <c r="F231" s="23"/>
      <c r="G231" s="23"/>
      <c r="H231" s="23"/>
      <c r="I231" s="23"/>
      <c r="J231" s="64"/>
      <c r="K231" s="65"/>
      <c r="L231" s="109">
        <f>L230+M230</f>
        <v>1526574.8</v>
      </c>
      <c r="M231" s="55"/>
      <c r="N231" s="56"/>
    </row>
    <row r="232" spans="1:14" ht="15.75" customHeight="1" thickBot="1" x14ac:dyDescent="0.3">
      <c r="A232" s="131" t="s">
        <v>101</v>
      </c>
      <c r="B232" s="132"/>
      <c r="C232" s="132"/>
      <c r="D232" s="132"/>
      <c r="E232" s="61">
        <f>464639.1-99000</f>
        <v>365639.1</v>
      </c>
      <c r="F232" s="23"/>
      <c r="G232" s="23"/>
      <c r="H232" s="23"/>
      <c r="I232" s="23"/>
      <c r="J232" s="64" t="s">
        <v>150</v>
      </c>
      <c r="K232" s="16"/>
    </row>
    <row r="233" spans="1:14" ht="16.5" thickBot="1" x14ac:dyDescent="0.3">
      <c r="A233" s="122" t="s">
        <v>89</v>
      </c>
      <c r="B233" s="123"/>
      <c r="C233" s="123"/>
      <c r="D233" s="123"/>
      <c r="E233" s="46">
        <v>128939.85</v>
      </c>
      <c r="F233" s="23"/>
      <c r="G233" s="23" t="s">
        <v>87</v>
      </c>
      <c r="H233" s="17"/>
      <c r="I233" s="17"/>
      <c r="J233" s="10"/>
      <c r="K233" s="91"/>
    </row>
    <row r="234" spans="1:14" s="14" customFormat="1" ht="20.25" customHeight="1" thickBot="1" x14ac:dyDescent="0.3">
      <c r="A234" s="122" t="s">
        <v>100</v>
      </c>
      <c r="B234" s="123"/>
      <c r="C234" s="123"/>
      <c r="D234" s="123"/>
      <c r="E234" s="50">
        <f>SUM(E231,E233,E230,E160,E126,E120,E232)</f>
        <v>2578797.0000000005</v>
      </c>
      <c r="F234" s="17"/>
      <c r="G234" s="92"/>
      <c r="H234" s="93"/>
      <c r="I234" s="10"/>
      <c r="J234" s="10"/>
      <c r="K234" s="11"/>
      <c r="M234" s="67">
        <f>E230-L231</f>
        <v>0</v>
      </c>
    </row>
    <row r="235" spans="1:14" s="14" customFormat="1" ht="17.25" customHeight="1" x14ac:dyDescent="0.25">
      <c r="A235" s="13"/>
      <c r="B235" s="52"/>
      <c r="C235" s="13"/>
      <c r="D235" s="13"/>
      <c r="E235" s="77"/>
      <c r="F235" s="67"/>
      <c r="G235" s="13"/>
      <c r="H235" s="13"/>
      <c r="I235" s="13"/>
      <c r="J235" s="13"/>
      <c r="K235" s="13"/>
    </row>
    <row r="236" spans="1:14" s="14" customFormat="1" ht="17.25" customHeight="1" x14ac:dyDescent="0.25">
      <c r="A236" s="140" t="s">
        <v>204</v>
      </c>
      <c r="B236" s="140"/>
      <c r="C236" s="140"/>
      <c r="D236" s="140"/>
      <c r="E236" s="140"/>
      <c r="F236" s="76"/>
      <c r="G236" s="13"/>
      <c r="H236" s="13"/>
      <c r="I236" s="13"/>
      <c r="J236" s="13"/>
      <c r="K236" s="13"/>
    </row>
    <row r="237" spans="1:14" s="14" customFormat="1" ht="40.5" customHeight="1" x14ac:dyDescent="0.25">
      <c r="A237" s="140"/>
      <c r="B237" s="140"/>
      <c r="C237" s="29"/>
      <c r="D237" s="29"/>
      <c r="E237" s="32"/>
      <c r="F237" s="13"/>
      <c r="G237" s="13"/>
      <c r="H237" s="13"/>
      <c r="I237" s="13"/>
      <c r="J237" s="13"/>
      <c r="K237" s="13"/>
    </row>
    <row r="238" spans="1:14" s="14" customFormat="1" x14ac:dyDescent="0.25">
      <c r="A238" s="140"/>
      <c r="B238" s="140"/>
      <c r="C238" s="140"/>
      <c r="D238" s="140"/>
      <c r="E238" s="140"/>
      <c r="F238" s="13"/>
      <c r="G238" s="13"/>
      <c r="H238" s="13"/>
      <c r="I238" s="13"/>
      <c r="J238" s="13"/>
      <c r="K238" s="13"/>
    </row>
    <row r="239" spans="1:14" s="14" customFormat="1" x14ac:dyDescent="0.25">
      <c r="A239" s="140"/>
      <c r="B239" s="140"/>
      <c r="C239" s="140"/>
      <c r="D239" s="140"/>
      <c r="E239" s="13"/>
      <c r="F239" s="13"/>
      <c r="G239" s="13"/>
      <c r="H239" s="13"/>
      <c r="I239" s="13"/>
      <c r="J239" s="13"/>
      <c r="K239" s="13"/>
    </row>
    <row r="240" spans="1:14" s="14" customFormat="1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</row>
    <row r="241" spans="1:11" s="14" customFormat="1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</row>
    <row r="242" spans="1:11" s="14" customFormat="1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</row>
    <row r="243" spans="1:11" s="14" customFormat="1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</row>
    <row r="244" spans="1:11" s="14" customFormat="1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</row>
    <row r="245" spans="1:11" s="14" customFormat="1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</row>
    <row r="246" spans="1:11" s="14" customFormat="1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</row>
    <row r="247" spans="1:11" s="14" customFormat="1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</row>
    <row r="248" spans="1:11" s="14" customFormat="1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</row>
    <row r="249" spans="1:11" s="14" customFormat="1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</row>
    <row r="250" spans="1:11" s="14" customFormat="1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</row>
    <row r="251" spans="1:11" s="14" customFormat="1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</row>
    <row r="252" spans="1:11" s="14" customFormat="1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</row>
    <row r="253" spans="1:11" s="14" customFormat="1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</row>
    <row r="254" spans="1:11" s="14" customFormat="1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</row>
    <row r="255" spans="1:11" s="14" customFormat="1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</row>
    <row r="256" spans="1:11" s="14" customFormat="1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</row>
    <row r="257" spans="1:11" s="14" customFormat="1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</row>
    <row r="258" spans="1:11" s="14" customFormat="1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</row>
    <row r="259" spans="1:11" s="14" customFormat="1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</row>
    <row r="260" spans="1:11" s="14" customFormat="1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</row>
    <row r="261" spans="1:11" s="14" customFormat="1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</row>
    <row r="262" spans="1:11" s="14" customFormat="1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</row>
    <row r="263" spans="1:11" s="14" customFormat="1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</row>
    <row r="264" spans="1:11" s="14" customFormat="1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</row>
    <row r="265" spans="1:11" s="14" customFormat="1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</row>
    <row r="266" spans="1:11" s="14" customFormat="1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</row>
    <row r="267" spans="1:11" s="14" customFormat="1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</row>
    <row r="268" spans="1:11" s="14" customFormat="1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</row>
    <row r="269" spans="1:11" s="14" customFormat="1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</row>
    <row r="270" spans="1:11" s="14" customFormat="1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</row>
    <row r="271" spans="1:11" s="14" customFormat="1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</row>
    <row r="272" spans="1:11" s="14" customFormat="1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</row>
    <row r="273" spans="1:11" s="14" customFormat="1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</row>
    <row r="274" spans="1:11" s="14" customFormat="1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</row>
    <row r="275" spans="1:11" s="14" customFormat="1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</row>
    <row r="276" spans="1:11" s="14" customFormat="1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</row>
    <row r="277" spans="1:11" s="14" customFormat="1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</row>
    <row r="278" spans="1:11" s="14" customFormat="1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</row>
    <row r="279" spans="1:11" s="14" customFormat="1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</row>
    <row r="280" spans="1:11" s="14" customFormat="1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</row>
    <row r="281" spans="1:11" s="14" customFormat="1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</row>
    <row r="282" spans="1:11" s="14" customFormat="1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</row>
    <row r="283" spans="1:11" s="14" customFormat="1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</row>
    <row r="284" spans="1:11" s="14" customFormat="1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</row>
    <row r="285" spans="1:11" s="14" customFormat="1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</row>
    <row r="286" spans="1:11" s="14" customFormat="1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</row>
    <row r="287" spans="1:11" s="14" customFormat="1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</row>
    <row r="288" spans="1:11" s="14" customFormat="1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</row>
    <row r="289" spans="1:11" s="14" customFormat="1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</row>
    <row r="290" spans="1:11" s="14" customFormat="1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</row>
    <row r="291" spans="1:11" s="14" customFormat="1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</row>
    <row r="292" spans="1:11" s="14" customFormat="1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</row>
    <row r="293" spans="1:11" s="14" customFormat="1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</row>
    <row r="294" spans="1:11" s="14" customFormat="1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</row>
    <row r="295" spans="1:11" s="14" customFormat="1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</row>
    <row r="296" spans="1:11" s="14" customFormat="1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</row>
    <row r="297" spans="1:11" s="14" customFormat="1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</row>
    <row r="298" spans="1:11" s="14" customFormat="1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</row>
    <row r="299" spans="1:11" s="14" customFormat="1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</row>
    <row r="300" spans="1:11" s="14" customFormat="1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</row>
    <row r="301" spans="1:11" s="14" customFormat="1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</row>
    <row r="302" spans="1:11" s="14" customFormat="1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</row>
    <row r="303" spans="1:11" s="14" customFormat="1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</row>
    <row r="304" spans="1:11" s="14" customFormat="1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</row>
    <row r="305" spans="1:11" s="14" customFormat="1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</row>
    <row r="306" spans="1:11" s="14" customFormat="1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</row>
    <row r="307" spans="1:11" s="14" customFormat="1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</row>
    <row r="308" spans="1:11" s="14" customFormat="1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</row>
    <row r="309" spans="1:11" s="14" customFormat="1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</row>
    <row r="310" spans="1:11" s="14" customFormat="1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</row>
    <row r="311" spans="1:11" s="14" customFormat="1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</row>
    <row r="312" spans="1:11" s="14" customFormat="1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</row>
    <row r="313" spans="1:11" s="14" customFormat="1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</row>
    <row r="314" spans="1:11" s="14" customFormat="1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</row>
    <row r="315" spans="1:11" s="14" customFormat="1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</row>
    <row r="316" spans="1:11" s="14" customFormat="1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</row>
    <row r="317" spans="1:11" s="14" customFormat="1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</row>
    <row r="318" spans="1:11" s="14" customFormat="1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</row>
    <row r="319" spans="1:11" s="14" customFormat="1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</row>
    <row r="320" spans="1:11" s="14" customFormat="1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</row>
    <row r="321" spans="1:11" s="14" customFormat="1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</row>
    <row r="322" spans="1:11" s="14" customFormat="1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</row>
    <row r="323" spans="1:11" s="14" customFormat="1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</row>
    <row r="324" spans="1:11" s="14" customFormat="1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</row>
    <row r="325" spans="1:11" s="14" customFormat="1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</row>
    <row r="326" spans="1:11" s="14" customFormat="1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</row>
    <row r="327" spans="1:11" s="14" customFormat="1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</row>
    <row r="328" spans="1:11" s="14" customFormat="1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</row>
    <row r="329" spans="1:11" s="14" customFormat="1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</row>
    <row r="330" spans="1:11" s="14" customFormat="1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</row>
    <row r="331" spans="1:11" s="14" customFormat="1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</row>
    <row r="332" spans="1:11" s="14" customFormat="1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</row>
    <row r="333" spans="1:11" s="14" customFormat="1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</row>
    <row r="334" spans="1:11" s="14" customFormat="1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</row>
    <row r="335" spans="1:11" s="14" customFormat="1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</row>
    <row r="336" spans="1:11" s="14" customFormat="1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</row>
    <row r="337" spans="1:11" s="14" customFormat="1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</row>
    <row r="338" spans="1:11" s="14" customFormat="1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</row>
    <row r="339" spans="1:11" s="14" customFormat="1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</row>
    <row r="340" spans="1:11" s="14" customFormat="1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</row>
    <row r="341" spans="1:11" s="14" customFormat="1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</row>
    <row r="342" spans="1:11" s="14" customFormat="1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</row>
    <row r="343" spans="1:11" s="14" customFormat="1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</row>
    <row r="344" spans="1:11" s="14" customFormat="1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</row>
    <row r="345" spans="1:11" s="14" customFormat="1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</row>
    <row r="346" spans="1:11" s="14" customFormat="1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</row>
    <row r="347" spans="1:11" s="14" customFormat="1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</row>
    <row r="348" spans="1:11" s="14" customFormat="1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</row>
    <row r="349" spans="1:11" s="14" customFormat="1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</row>
    <row r="350" spans="1:11" s="14" customFormat="1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</row>
    <row r="351" spans="1:11" s="14" customFormat="1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</row>
    <row r="352" spans="1:11" s="14" customFormat="1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</row>
    <row r="353" spans="1:11" s="14" customFormat="1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</row>
    <row r="354" spans="1:11" s="14" customFormat="1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</row>
    <row r="355" spans="1:11" s="14" customFormat="1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</row>
    <row r="356" spans="1:11" s="14" customFormat="1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</row>
    <row r="357" spans="1:11" s="14" customFormat="1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</row>
    <row r="358" spans="1:11" s="14" customFormat="1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</row>
    <row r="359" spans="1:11" s="14" customFormat="1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</row>
    <row r="360" spans="1:11" s="14" customFormat="1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</row>
    <row r="361" spans="1:11" s="14" customFormat="1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</row>
    <row r="362" spans="1:11" s="14" customFormat="1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</row>
    <row r="363" spans="1:11" s="14" customFormat="1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</row>
    <row r="364" spans="1:11" s="14" customFormat="1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</row>
    <row r="365" spans="1:11" s="14" customFormat="1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</row>
    <row r="366" spans="1:11" s="14" customFormat="1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</row>
    <row r="367" spans="1:11" s="14" customFormat="1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</row>
    <row r="368" spans="1:11" s="14" customFormat="1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</row>
    <row r="369" spans="1:11" s="14" customFormat="1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</row>
    <row r="370" spans="1:11" s="14" customFormat="1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</row>
    <row r="371" spans="1:11" s="14" customFormat="1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</row>
    <row r="372" spans="1:11" s="14" customFormat="1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</row>
    <row r="373" spans="1:11" s="14" customFormat="1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</row>
    <row r="374" spans="1:11" s="14" customFormat="1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</row>
    <row r="375" spans="1:11" s="14" customFormat="1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</row>
    <row r="376" spans="1:11" s="14" customFormat="1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</row>
    <row r="377" spans="1:11" s="14" customFormat="1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</row>
    <row r="378" spans="1:11" s="14" customFormat="1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</row>
    <row r="379" spans="1:11" s="14" customFormat="1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</row>
    <row r="380" spans="1:11" s="14" customFormat="1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</row>
    <row r="381" spans="1:11" s="14" customFormat="1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</row>
    <row r="382" spans="1:11" s="14" customFormat="1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</row>
    <row r="383" spans="1:11" s="14" customFormat="1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</row>
    <row r="384" spans="1:11" s="14" customFormat="1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</row>
    <row r="385" spans="1:11" s="14" customFormat="1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</row>
    <row r="386" spans="1:11" s="14" customFormat="1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</row>
    <row r="387" spans="1:11" s="14" customFormat="1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</row>
    <row r="388" spans="1:11" s="14" customFormat="1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</row>
    <row r="389" spans="1:11" s="14" customFormat="1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</row>
    <row r="390" spans="1:11" s="14" customFormat="1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</row>
    <row r="391" spans="1:11" s="14" customFormat="1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</row>
    <row r="392" spans="1:11" s="14" customFormat="1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</row>
    <row r="393" spans="1:11" s="14" customFormat="1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</row>
    <row r="394" spans="1:11" s="14" customFormat="1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</row>
    <row r="395" spans="1:11" s="14" customFormat="1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</row>
    <row r="396" spans="1:11" s="14" customFormat="1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</row>
    <row r="397" spans="1:11" s="14" customFormat="1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</row>
    <row r="398" spans="1:11" s="14" customFormat="1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</row>
    <row r="399" spans="1:11" s="14" customFormat="1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</row>
    <row r="400" spans="1:11" s="14" customFormat="1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</row>
    <row r="401" spans="1:11" s="14" customFormat="1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</row>
    <row r="402" spans="1:11" s="14" customFormat="1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</row>
    <row r="403" spans="1:11" s="14" customFormat="1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</row>
    <row r="404" spans="1:11" s="14" customFormat="1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</row>
    <row r="405" spans="1:11" s="14" customFormat="1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</row>
    <row r="406" spans="1:11" s="14" customFormat="1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</row>
    <row r="407" spans="1:11" s="14" customFormat="1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</row>
    <row r="408" spans="1:11" s="14" customFormat="1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</row>
    <row r="409" spans="1:11" s="14" customFormat="1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</row>
    <row r="410" spans="1:11" s="14" customFormat="1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</row>
    <row r="411" spans="1:11" s="14" customFormat="1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</row>
    <row r="412" spans="1:11" s="14" customFormat="1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</row>
    <row r="413" spans="1:11" s="14" customFormat="1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</row>
    <row r="414" spans="1:11" s="14" customFormat="1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</row>
    <row r="415" spans="1:11" s="14" customFormat="1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</row>
    <row r="416" spans="1:11" s="14" customFormat="1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</row>
    <row r="417" spans="1:11" s="14" customFormat="1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</row>
    <row r="418" spans="1:11" s="14" customFormat="1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</row>
    <row r="419" spans="1:11" s="14" customFormat="1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</row>
    <row r="420" spans="1:11" s="14" customFormat="1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</row>
    <row r="421" spans="1:11" s="14" customFormat="1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</row>
    <row r="422" spans="1:11" s="14" customFormat="1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</row>
    <row r="423" spans="1:11" s="14" customFormat="1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</row>
    <row r="424" spans="1:11" s="14" customFormat="1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</row>
    <row r="425" spans="1:11" s="14" customFormat="1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</row>
    <row r="426" spans="1:11" s="14" customFormat="1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</row>
    <row r="427" spans="1:11" s="14" customFormat="1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</row>
    <row r="428" spans="1:11" s="14" customFormat="1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</row>
    <row r="429" spans="1:11" s="14" customFormat="1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</row>
    <row r="430" spans="1:11" s="14" customFormat="1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</row>
    <row r="431" spans="1:11" s="14" customFormat="1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</row>
    <row r="432" spans="1:11" s="14" customFormat="1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</row>
    <row r="433" spans="1:11" s="14" customFormat="1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</row>
    <row r="434" spans="1:11" s="14" customFormat="1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</row>
    <row r="435" spans="1:11" s="14" customFormat="1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</row>
    <row r="436" spans="1:11" s="14" customFormat="1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</row>
    <row r="437" spans="1:11" s="14" customFormat="1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</row>
    <row r="438" spans="1:11" s="14" customFormat="1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</row>
    <row r="439" spans="1:11" s="14" customFormat="1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</row>
    <row r="440" spans="1:11" s="14" customFormat="1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</row>
    <row r="441" spans="1:11" s="14" customFormat="1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</row>
    <row r="442" spans="1:11" s="14" customFormat="1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</row>
    <row r="443" spans="1:11" s="14" customFormat="1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</row>
    <row r="444" spans="1:11" s="14" customFormat="1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</row>
    <row r="445" spans="1:11" s="14" customFormat="1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</row>
    <row r="446" spans="1:11" s="14" customFormat="1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</row>
    <row r="447" spans="1:11" s="14" customFormat="1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</row>
    <row r="448" spans="1:11" s="14" customFormat="1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</row>
    <row r="449" spans="1:11" s="14" customFormat="1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</row>
    <row r="450" spans="1:11" s="14" customFormat="1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</row>
    <row r="451" spans="1:11" s="14" customFormat="1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</row>
    <row r="452" spans="1:11" s="14" customFormat="1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</row>
    <row r="453" spans="1:11" s="14" customFormat="1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</row>
    <row r="454" spans="1:11" s="14" customFormat="1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</row>
    <row r="455" spans="1:11" s="14" customFormat="1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</row>
    <row r="456" spans="1:11" s="14" customFormat="1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</row>
    <row r="457" spans="1:11" s="14" customFormat="1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</row>
    <row r="458" spans="1:11" s="14" customFormat="1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</row>
    <row r="459" spans="1:11" s="14" customFormat="1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</row>
    <row r="460" spans="1:11" s="14" customFormat="1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</row>
    <row r="461" spans="1:11" s="14" customFormat="1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</row>
    <row r="462" spans="1:11" s="14" customFormat="1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</row>
    <row r="463" spans="1:11" s="14" customFormat="1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</row>
    <row r="464" spans="1:11" s="14" customFormat="1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</row>
    <row r="465" spans="1:11" s="14" customFormat="1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</row>
    <row r="466" spans="1:11" s="14" customFormat="1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</row>
    <row r="467" spans="1:11" s="14" customFormat="1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</row>
    <row r="468" spans="1:11" s="14" customFormat="1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</row>
    <row r="469" spans="1:11" s="14" customFormat="1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</row>
    <row r="470" spans="1:11" s="14" customFormat="1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</row>
    <row r="471" spans="1:11" s="14" customFormat="1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</row>
    <row r="472" spans="1:11" s="14" customFormat="1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</row>
    <row r="473" spans="1:11" s="14" customFormat="1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</row>
    <row r="474" spans="1:11" s="14" customFormat="1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</row>
    <row r="475" spans="1:11" s="14" customFormat="1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</row>
    <row r="476" spans="1:11" s="14" customFormat="1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</row>
    <row r="477" spans="1:11" s="14" customFormat="1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</row>
    <row r="478" spans="1:11" s="14" customFormat="1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</row>
    <row r="479" spans="1:11" s="14" customFormat="1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</row>
    <row r="480" spans="1:11" s="14" customFormat="1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</row>
    <row r="481" spans="1:11" s="14" customFormat="1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</row>
    <row r="482" spans="1:11" s="14" customFormat="1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</row>
    <row r="483" spans="1:11" x14ac:dyDescent="0.25">
      <c r="A483" s="13"/>
      <c r="B483" s="13"/>
      <c r="C483" s="13"/>
      <c r="D483" s="13"/>
      <c r="E483" s="13"/>
      <c r="F483" s="13"/>
      <c r="G483" s="13"/>
    </row>
  </sheetData>
  <mergeCells count="37">
    <mergeCell ref="C14:C15"/>
    <mergeCell ref="D14:D15"/>
    <mergeCell ref="K14:K15"/>
    <mergeCell ref="A12:K12"/>
    <mergeCell ref="A239:D239"/>
    <mergeCell ref="A238:E238"/>
    <mergeCell ref="A119:C119"/>
    <mergeCell ref="A230:D230"/>
    <mergeCell ref="A237:B237"/>
    <mergeCell ref="A236:E236"/>
    <mergeCell ref="A233:D233"/>
    <mergeCell ref="A16:K16"/>
    <mergeCell ref="A32:D32"/>
    <mergeCell ref="A52:D52"/>
    <mergeCell ref="A76:D76"/>
    <mergeCell ref="A62:D62"/>
    <mergeCell ref="J4:K4"/>
    <mergeCell ref="J7:K7"/>
    <mergeCell ref="J9:K9"/>
    <mergeCell ref="A234:D234"/>
    <mergeCell ref="A120:C120"/>
    <mergeCell ref="A121:K121"/>
    <mergeCell ref="A126:D126"/>
    <mergeCell ref="A127:K127"/>
    <mergeCell ref="A160:D160"/>
    <mergeCell ref="A232:D232"/>
    <mergeCell ref="J5:K5"/>
    <mergeCell ref="J14:J15"/>
    <mergeCell ref="F14:I14"/>
    <mergeCell ref="A14:A15"/>
    <mergeCell ref="B14:B15"/>
    <mergeCell ref="B231:D231"/>
    <mergeCell ref="C3:E3"/>
    <mergeCell ref="C4:E4"/>
    <mergeCell ref="C5:E5"/>
    <mergeCell ref="C7:E7"/>
    <mergeCell ref="C9:E9"/>
  </mergeCells>
  <phoneticPr fontId="13" type="noConversion"/>
  <pageMargins left="0.39370078740157483" right="0" top="0.19685039370078741" bottom="0" header="0.19685039370078741" footer="0.27559055118110237"/>
  <pageSetup paperSize="9" scale="70" orientation="landscape" r:id="rId1"/>
  <rowBreaks count="3" manualBreakCount="3">
    <brk id="48" max="10" man="1"/>
    <brk id="159" max="10" man="1"/>
    <brk id="20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workbookViewId="0">
      <selection activeCell="E25" sqref="E25"/>
    </sheetView>
  </sheetViews>
  <sheetFormatPr defaultRowHeight="15" x14ac:dyDescent="0.25"/>
  <cols>
    <col min="2" max="2" width="45.140625" customWidth="1"/>
    <col min="3" max="3" width="14.5703125" customWidth="1"/>
    <col min="4" max="4" width="3" hidden="1" customWidth="1"/>
    <col min="5" max="5" width="17.5703125" customWidth="1"/>
    <col min="6" max="6" width="13.140625" hidden="1" customWidth="1"/>
  </cols>
  <sheetData>
    <row r="2" spans="1:8" ht="19.5" x14ac:dyDescent="0.3">
      <c r="A2" s="25"/>
      <c r="B2" s="25" t="s">
        <v>85</v>
      </c>
      <c r="C2" s="30" t="s">
        <v>82</v>
      </c>
      <c r="D2" s="30"/>
      <c r="E2" s="30"/>
      <c r="F2" s="31"/>
      <c r="G2" s="31"/>
      <c r="H2" s="31"/>
    </row>
    <row r="3" spans="1:8" ht="19.5" x14ac:dyDescent="0.3">
      <c r="A3" s="25"/>
      <c r="B3" s="25"/>
      <c r="C3" s="25"/>
      <c r="D3" s="25"/>
      <c r="E3" s="25"/>
    </row>
    <row r="4" spans="1:8" ht="19.5" x14ac:dyDescent="0.3">
      <c r="A4" s="25" t="s">
        <v>83</v>
      </c>
      <c r="B4" s="25"/>
      <c r="C4" s="25"/>
      <c r="D4" s="25"/>
      <c r="E4" s="25"/>
    </row>
    <row r="5" spans="1:8" ht="19.5" x14ac:dyDescent="0.3">
      <c r="A5" s="25"/>
      <c r="B5" s="25"/>
      <c r="C5" s="25"/>
      <c r="D5" s="25"/>
      <c r="E5" s="25"/>
    </row>
    <row r="6" spans="1:8" ht="73.5" customHeight="1" x14ac:dyDescent="0.3">
      <c r="A6" s="26" t="s">
        <v>50</v>
      </c>
      <c r="B6" s="27" t="s">
        <v>51</v>
      </c>
      <c r="C6" s="27" t="s">
        <v>52</v>
      </c>
      <c r="D6" s="27" t="s">
        <v>53</v>
      </c>
      <c r="E6" s="27" t="s">
        <v>54</v>
      </c>
      <c r="F6" s="24" t="s">
        <v>55</v>
      </c>
    </row>
    <row r="7" spans="1:8" ht="19.5" x14ac:dyDescent="0.3">
      <c r="A7" s="26">
        <v>1</v>
      </c>
      <c r="B7" s="26" t="s">
        <v>56</v>
      </c>
      <c r="C7" s="26">
        <v>134.30000000000001</v>
      </c>
      <c r="D7" s="26">
        <v>162570</v>
      </c>
      <c r="E7" s="26">
        <v>103209</v>
      </c>
      <c r="F7" s="24">
        <v>59361</v>
      </c>
    </row>
    <row r="8" spans="1:8" ht="19.5" x14ac:dyDescent="0.3">
      <c r="A8" s="26">
        <v>2</v>
      </c>
      <c r="B8" s="26" t="s">
        <v>57</v>
      </c>
      <c r="C8" s="26">
        <v>1824.39</v>
      </c>
      <c r="D8" s="26">
        <v>2144710</v>
      </c>
      <c r="E8" s="26">
        <v>1402033</v>
      </c>
      <c r="F8" s="24">
        <v>742677</v>
      </c>
    </row>
    <row r="9" spans="1:8" ht="19.5" x14ac:dyDescent="0.3">
      <c r="A9" s="26">
        <v>3</v>
      </c>
      <c r="B9" s="26" t="s">
        <v>58</v>
      </c>
      <c r="C9" s="26">
        <v>371.22</v>
      </c>
      <c r="D9" s="26">
        <v>738294</v>
      </c>
      <c r="E9" s="26">
        <v>285280</v>
      </c>
      <c r="F9" s="24">
        <v>453014</v>
      </c>
    </row>
    <row r="10" spans="1:8" ht="19.5" x14ac:dyDescent="0.3">
      <c r="A10" s="26">
        <v>4</v>
      </c>
      <c r="B10" s="26" t="s">
        <v>59</v>
      </c>
      <c r="C10" s="144">
        <v>210.66</v>
      </c>
      <c r="D10" s="26">
        <v>600000</v>
      </c>
      <c r="E10" s="26">
        <v>161891</v>
      </c>
      <c r="F10" s="24">
        <v>273639</v>
      </c>
    </row>
    <row r="11" spans="1:8" ht="19.5" x14ac:dyDescent="0.3">
      <c r="A11" s="28" t="s">
        <v>60</v>
      </c>
      <c r="B11" s="26" t="s">
        <v>61</v>
      </c>
      <c r="C11" s="145"/>
      <c r="D11" s="26"/>
      <c r="E11" s="26">
        <v>164470</v>
      </c>
      <c r="F11" s="24"/>
    </row>
    <row r="12" spans="1:8" ht="19.5" x14ac:dyDescent="0.3">
      <c r="A12" s="26">
        <v>5</v>
      </c>
      <c r="B12" s="26" t="s">
        <v>62</v>
      </c>
      <c r="C12" s="26">
        <v>630.11</v>
      </c>
      <c r="D12" s="26">
        <v>530000</v>
      </c>
      <c r="E12" s="26">
        <v>484236</v>
      </c>
      <c r="F12" s="24">
        <v>45764</v>
      </c>
    </row>
    <row r="13" spans="1:8" ht="19.5" x14ac:dyDescent="0.3">
      <c r="A13" s="26">
        <v>6</v>
      </c>
      <c r="B13" s="26" t="s">
        <v>63</v>
      </c>
      <c r="C13" s="26">
        <v>163.38</v>
      </c>
      <c r="D13" s="26">
        <v>623490</v>
      </c>
      <c r="E13" s="26">
        <v>125557</v>
      </c>
      <c r="F13" s="24">
        <v>497933</v>
      </c>
    </row>
    <row r="14" spans="1:8" ht="19.5" x14ac:dyDescent="0.3">
      <c r="A14" s="26">
        <v>7</v>
      </c>
      <c r="B14" s="26" t="s">
        <v>64</v>
      </c>
      <c r="C14" s="26">
        <v>157.9</v>
      </c>
      <c r="D14" s="26">
        <v>157158</v>
      </c>
      <c r="E14" s="26">
        <v>121345</v>
      </c>
      <c r="F14" s="24">
        <v>35813</v>
      </c>
    </row>
    <row r="15" spans="1:8" ht="19.5" x14ac:dyDescent="0.3">
      <c r="A15" s="26">
        <v>8</v>
      </c>
      <c r="B15" s="26" t="s">
        <v>65</v>
      </c>
      <c r="C15" s="26">
        <v>160.19999999999999</v>
      </c>
      <c r="D15" s="26">
        <v>105000</v>
      </c>
      <c r="E15" s="26">
        <v>123113</v>
      </c>
      <c r="F15" s="24">
        <v>-18113</v>
      </c>
    </row>
    <row r="16" spans="1:8" ht="19.5" x14ac:dyDescent="0.3">
      <c r="A16" s="26">
        <v>9</v>
      </c>
      <c r="B16" s="26" t="s">
        <v>66</v>
      </c>
      <c r="C16" s="26">
        <v>201.03</v>
      </c>
      <c r="D16" s="26">
        <v>250000</v>
      </c>
      <c r="E16" s="26">
        <v>154490</v>
      </c>
      <c r="F16" s="24">
        <v>95510</v>
      </c>
    </row>
    <row r="17" spans="1:6" ht="19.5" x14ac:dyDescent="0.3">
      <c r="A17" s="26">
        <v>10</v>
      </c>
      <c r="B17" s="26" t="s">
        <v>67</v>
      </c>
      <c r="C17" s="26">
        <v>243.8</v>
      </c>
      <c r="D17" s="26">
        <v>310000</v>
      </c>
      <c r="E17" s="26">
        <v>187359</v>
      </c>
      <c r="F17" s="24">
        <v>122641</v>
      </c>
    </row>
    <row r="18" spans="1:6" ht="19.5" x14ac:dyDescent="0.3">
      <c r="A18" s="26">
        <v>11</v>
      </c>
      <c r="B18" s="26" t="s">
        <v>68</v>
      </c>
      <c r="C18" s="26">
        <v>1152.3</v>
      </c>
      <c r="D18" s="26">
        <v>2800000</v>
      </c>
      <c r="E18" s="26">
        <v>885536</v>
      </c>
      <c r="F18" s="24">
        <v>1914464</v>
      </c>
    </row>
    <row r="19" spans="1:6" ht="19.5" x14ac:dyDescent="0.3">
      <c r="A19" s="26">
        <v>12</v>
      </c>
      <c r="B19" s="26" t="s">
        <v>69</v>
      </c>
      <c r="C19" s="26">
        <v>1919.71</v>
      </c>
      <c r="D19" s="26">
        <v>1500000</v>
      </c>
      <c r="E19" s="26">
        <v>1475286</v>
      </c>
      <c r="F19" s="24">
        <v>24714</v>
      </c>
    </row>
    <row r="20" spans="1:6" ht="19.5" x14ac:dyDescent="0.3">
      <c r="A20" s="26">
        <v>13</v>
      </c>
      <c r="B20" s="26" t="s">
        <v>70</v>
      </c>
      <c r="C20" s="26">
        <v>215.1</v>
      </c>
      <c r="D20" s="26">
        <v>205000</v>
      </c>
      <c r="E20" s="26">
        <v>165303</v>
      </c>
      <c r="F20" s="24">
        <v>39697</v>
      </c>
    </row>
    <row r="21" spans="1:6" ht="19.5" x14ac:dyDescent="0.3">
      <c r="A21" s="26">
        <v>14</v>
      </c>
      <c r="B21" s="26" t="s">
        <v>71</v>
      </c>
      <c r="C21" s="26">
        <v>240.84</v>
      </c>
      <c r="D21" s="26">
        <v>300000</v>
      </c>
      <c r="E21" s="26">
        <v>185084</v>
      </c>
      <c r="F21" s="24">
        <v>114916</v>
      </c>
    </row>
    <row r="22" spans="1:6" ht="19.5" x14ac:dyDescent="0.3">
      <c r="A22" s="26">
        <v>15</v>
      </c>
      <c r="B22" s="26" t="s">
        <v>72</v>
      </c>
      <c r="C22" s="26">
        <v>692.7</v>
      </c>
      <c r="D22" s="26">
        <v>590000</v>
      </c>
      <c r="E22" s="26">
        <v>532336</v>
      </c>
      <c r="F22" s="24">
        <v>57664</v>
      </c>
    </row>
    <row r="23" spans="1:6" ht="19.5" x14ac:dyDescent="0.3">
      <c r="A23" s="26">
        <v>16</v>
      </c>
      <c r="B23" s="26" t="s">
        <v>73</v>
      </c>
      <c r="C23" s="26">
        <v>994.24</v>
      </c>
      <c r="D23" s="26">
        <v>1200000</v>
      </c>
      <c r="E23" s="26">
        <v>764068</v>
      </c>
      <c r="F23" s="24">
        <v>435932</v>
      </c>
    </row>
    <row r="24" spans="1:6" ht="19.5" x14ac:dyDescent="0.3">
      <c r="A24" s="26">
        <v>17</v>
      </c>
      <c r="B24" s="26" t="s">
        <v>74</v>
      </c>
      <c r="C24" s="26">
        <v>392.79</v>
      </c>
      <c r="D24" s="26">
        <v>411120</v>
      </c>
      <c r="E24" s="26">
        <v>301857</v>
      </c>
      <c r="F24" s="24">
        <v>109263</v>
      </c>
    </row>
    <row r="25" spans="1:6" ht="19.5" x14ac:dyDescent="0.3">
      <c r="A25" s="26">
        <v>18</v>
      </c>
      <c r="B25" s="26" t="s">
        <v>75</v>
      </c>
      <c r="C25" s="26">
        <v>2266.77</v>
      </c>
      <c r="D25" s="26">
        <v>6288013</v>
      </c>
      <c r="E25" s="26">
        <v>1742000</v>
      </c>
      <c r="F25" s="24">
        <v>4546013</v>
      </c>
    </row>
    <row r="26" spans="1:6" ht="19.5" x14ac:dyDescent="0.3">
      <c r="A26" s="26">
        <v>19</v>
      </c>
      <c r="B26" s="26" t="s">
        <v>76</v>
      </c>
      <c r="C26" s="26">
        <v>205.06</v>
      </c>
      <c r="D26" s="26">
        <v>990000</v>
      </c>
      <c r="E26" s="26">
        <v>157587</v>
      </c>
      <c r="F26" s="24">
        <v>832413</v>
      </c>
    </row>
    <row r="27" spans="1:6" ht="19.5" x14ac:dyDescent="0.3">
      <c r="A27" s="26">
        <v>20</v>
      </c>
      <c r="B27" s="26" t="s">
        <v>77</v>
      </c>
      <c r="C27" s="26">
        <v>211.38</v>
      </c>
      <c r="D27" s="26">
        <v>374000</v>
      </c>
      <c r="E27" s="26">
        <v>162444</v>
      </c>
      <c r="F27" s="24">
        <v>211556</v>
      </c>
    </row>
    <row r="28" spans="1:6" ht="19.5" x14ac:dyDescent="0.3">
      <c r="A28" s="26">
        <v>21</v>
      </c>
      <c r="B28" s="26" t="s">
        <v>78</v>
      </c>
      <c r="C28" s="26">
        <v>130.65</v>
      </c>
      <c r="D28" s="26">
        <v>164940</v>
      </c>
      <c r="E28" s="26">
        <v>100404</v>
      </c>
      <c r="F28" s="24">
        <v>64536</v>
      </c>
    </row>
    <row r="29" spans="1:6" ht="19.5" x14ac:dyDescent="0.3">
      <c r="A29" s="26">
        <v>22</v>
      </c>
      <c r="B29" s="26" t="s">
        <v>79</v>
      </c>
      <c r="C29" s="26">
        <v>143.41999999999999</v>
      </c>
      <c r="D29" s="26">
        <v>260000</v>
      </c>
      <c r="E29" s="26">
        <v>110217</v>
      </c>
      <c r="F29" s="24">
        <v>149783</v>
      </c>
    </row>
    <row r="30" spans="1:6" ht="19.5" x14ac:dyDescent="0.3">
      <c r="A30" s="26">
        <v>23</v>
      </c>
      <c r="B30" s="26" t="s">
        <v>80</v>
      </c>
      <c r="C30" s="26">
        <v>777.08</v>
      </c>
      <c r="D30" s="26">
        <v>600000</v>
      </c>
      <c r="E30" s="26">
        <v>597181</v>
      </c>
      <c r="F30" s="24">
        <v>2819</v>
      </c>
    </row>
    <row r="31" spans="1:6" ht="19.5" x14ac:dyDescent="0.3">
      <c r="A31" s="26"/>
      <c r="B31" s="26" t="s">
        <v>81</v>
      </c>
      <c r="C31" s="26">
        <v>13439.03</v>
      </c>
      <c r="D31" s="26">
        <v>21304295</v>
      </c>
      <c r="E31" s="26">
        <v>10492286</v>
      </c>
      <c r="F31" s="24">
        <v>10812009</v>
      </c>
    </row>
  </sheetData>
  <mergeCells count="1">
    <mergeCell ref="C10:C11"/>
  </mergeCells>
  <pageMargins left="0.41" right="0.31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</vt:lpstr>
      <vt:lpstr>финансирование</vt:lpstr>
      <vt:lpstr>план!Область_печати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2025-04-02T06:52:17Z</dcterms:modified>
</cp:coreProperties>
</file>